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eneral" sheetId="1" r:id="rId1"/>
    <sheet name="Building Fund" sheetId="2" r:id="rId2"/>
    <sheet name="Fish" sheetId="3" r:id="rId3"/>
    <sheet name="Wood" sheetId="4" r:id="rId4"/>
    <sheet name="Comm Min" sheetId="5" r:id="rId5"/>
    <sheet name="PW" sheetId="6" r:id="rId6"/>
    <sheet name="M&amp;O" sheetId="7" r:id="rId7"/>
    <sheet name="BB" sheetId="8" r:id="rId8"/>
    <sheet name="Youth Council" sheetId="9" r:id="rId9"/>
    <sheet name="JAM" sheetId="10" r:id="rId10"/>
    <sheet name="Young Adults" sheetId="11" r:id="rId11"/>
    <sheet name="GB" sheetId="12" r:id="rId12"/>
  </sheets>
  <externalReferences>
    <externalReference r:id="rId15"/>
  </externalReferences>
  <definedNames>
    <definedName name="_xlnm.Print_Area" localSheetId="2">'Fish'!$A$1:$P$34</definedName>
  </definedNames>
  <calcPr fullCalcOnLoad="1"/>
</workbook>
</file>

<file path=xl/sharedStrings.xml><?xml version="1.0" encoding="utf-8"?>
<sst xmlns="http://schemas.openxmlformats.org/spreadsheetml/2006/main" count="472" uniqueCount="341">
  <si>
    <t>Receipts</t>
  </si>
  <si>
    <t>Payments</t>
  </si>
  <si>
    <t>Total Payments during the year</t>
  </si>
  <si>
    <t>Closing Balances c/fd</t>
  </si>
  <si>
    <t>Bank</t>
  </si>
  <si>
    <t>Cash in Hand</t>
  </si>
  <si>
    <t>Opening Balances c/fd</t>
  </si>
  <si>
    <t>Total Receipts during the year</t>
  </si>
  <si>
    <t xml:space="preserve"> </t>
  </si>
  <si>
    <t>Fish Weekend</t>
  </si>
  <si>
    <t>Trips</t>
  </si>
  <si>
    <t>Food</t>
  </si>
  <si>
    <t>Fish Weekend Reimbursement</t>
  </si>
  <si>
    <t>Youth Council Grant</t>
  </si>
  <si>
    <t>Coffee Re-imbursement</t>
  </si>
  <si>
    <t>Training</t>
  </si>
  <si>
    <t>Study Material</t>
  </si>
  <si>
    <t>Donation from Church</t>
  </si>
  <si>
    <t>Trip</t>
  </si>
  <si>
    <t>Petrol</t>
  </si>
  <si>
    <t>Gifts</t>
  </si>
  <si>
    <t>Misc</t>
  </si>
  <si>
    <t>Reimburse Church</t>
  </si>
  <si>
    <t>Elmwood Presbyterian Church - Fish</t>
  </si>
  <si>
    <t>Elmwood Presbyterian Church - The Wood</t>
  </si>
  <si>
    <t>Fees</t>
  </si>
  <si>
    <t>Tuck Shop</t>
  </si>
  <si>
    <t>Interest</t>
  </si>
  <si>
    <t>Trip Re-Imbursed</t>
  </si>
  <si>
    <t>Bank Charges</t>
  </si>
  <si>
    <t>Equipment Hire</t>
  </si>
  <si>
    <t>Stand By Me</t>
  </si>
  <si>
    <t>Donation/Gift</t>
  </si>
  <si>
    <t>Opening Balances C/fd</t>
  </si>
  <si>
    <t xml:space="preserve">Bank        </t>
  </si>
  <si>
    <t>ELMWOOD PRESBYTERIAN CHURCH - COMMUNITY MINISTRY</t>
  </si>
  <si>
    <t>Collections</t>
  </si>
  <si>
    <t>Toddlers</t>
  </si>
  <si>
    <t xml:space="preserve">  Young at Heart</t>
  </si>
  <si>
    <t>Young at Heart</t>
  </si>
  <si>
    <t>Soup Lunch</t>
  </si>
  <si>
    <t>Sundries</t>
  </si>
  <si>
    <t>Griefshare</t>
  </si>
  <si>
    <t>Speaker fees Y@H</t>
  </si>
  <si>
    <t>Bank Interest</t>
  </si>
  <si>
    <t>Bank Fees</t>
  </si>
  <si>
    <t>Total Receipts During Year</t>
  </si>
  <si>
    <t>Total Payments During Year</t>
  </si>
  <si>
    <t>Opening Balances c/f</t>
  </si>
  <si>
    <t>Closing Balances c/d</t>
  </si>
  <si>
    <t>Cash</t>
  </si>
  <si>
    <t>ELMWOOD PRESBYTERIAN CHURCH - P.W.</t>
  </si>
  <si>
    <t>GENERAL REVENUE ACCOUNT FOR THE YEAR ENDED 31 DECEMBER 2019</t>
  </si>
  <si>
    <t>To Missions and Schemes of P.C.I.</t>
  </si>
  <si>
    <t>Mission Boxes</t>
  </si>
  <si>
    <t>P.W.Missions</t>
  </si>
  <si>
    <t>P.W. Service</t>
  </si>
  <si>
    <t>Outings</t>
  </si>
  <si>
    <t>To Other Religious and Charitable Objects</t>
  </si>
  <si>
    <t>Gift Aid Tax Refund</t>
  </si>
  <si>
    <t>Missionary Lunches</t>
  </si>
  <si>
    <t>Bread Kenya</t>
  </si>
  <si>
    <t>Craft Fair</t>
  </si>
  <si>
    <t>Gift to McMillan Nurses</t>
  </si>
  <si>
    <t>Donations P W Lunch</t>
  </si>
  <si>
    <t>International Justice Mission</t>
  </si>
  <si>
    <t>Saphara India</t>
  </si>
  <si>
    <t>Elmwood Missionary &amp; Outreach Fund</t>
  </si>
  <si>
    <t>Project Tharaka Kenya</t>
  </si>
  <si>
    <t>Leprosy Mission</t>
  </si>
  <si>
    <t>Money Jar Mission Fund</t>
  </si>
  <si>
    <t>Urban Promise Honduras</t>
  </si>
  <si>
    <t>P W Presbytery Breakfast</t>
  </si>
  <si>
    <t>Mission Aviation Fellowship</t>
  </si>
  <si>
    <t>Pringle Boxes</t>
  </si>
  <si>
    <t>Gift to NI Hospice (in memory of Laura Owen)</t>
  </si>
  <si>
    <t>Elmwood Car Park</t>
  </si>
  <si>
    <t>Tear Fund</t>
  </si>
  <si>
    <t>Gift to NI Cancer Fund for Children</t>
  </si>
  <si>
    <t>Other Expenses</t>
  </si>
  <si>
    <t>Dromore Presbytery Fee</t>
  </si>
  <si>
    <t>Outing</t>
  </si>
  <si>
    <t>Gifts to Speakers</t>
  </si>
  <si>
    <t>Heat &amp; Light</t>
  </si>
  <si>
    <t>Dromore Presbytery Breakfast (Edenmore)</t>
  </si>
  <si>
    <t>Missionary Lunch Expenses</t>
  </si>
  <si>
    <t>Sundry Expenses</t>
  </si>
  <si>
    <t>Outstanding Payment</t>
  </si>
  <si>
    <t xml:space="preserve">  </t>
  </si>
  <si>
    <t>ELMWOOD PRESBYTERIAN CHURCH M &amp; O FUND</t>
  </si>
  <si>
    <t>Regular Direct Giving</t>
  </si>
  <si>
    <t>Salaries allocated ( Deaconess )</t>
  </si>
  <si>
    <t>Gift Aid on Giving</t>
  </si>
  <si>
    <t>Support Gifts</t>
  </si>
  <si>
    <t>**</t>
  </si>
  <si>
    <t>Investment Income</t>
  </si>
  <si>
    <t>Donations</t>
  </si>
  <si>
    <t>Jason Irwin</t>
  </si>
  <si>
    <t>Sarah Magowan</t>
  </si>
  <si>
    <t>Ben Thompson</t>
  </si>
  <si>
    <t>Iris Mairs</t>
  </si>
  <si>
    <t>Margaret Robertson</t>
  </si>
  <si>
    <t>Chris Acheson</t>
  </si>
  <si>
    <t>Nathan Steenson</t>
  </si>
  <si>
    <t>Ian Steenson</t>
  </si>
  <si>
    <t>Wendy Steenson</t>
  </si>
  <si>
    <t>Jessie Steenson</t>
  </si>
  <si>
    <t>Wendy Walker</t>
  </si>
  <si>
    <t>Zara Carson</t>
  </si>
  <si>
    <t>Helen Donnell</t>
  </si>
  <si>
    <t xml:space="preserve">              Elmwood Presbyterian Church</t>
  </si>
  <si>
    <t xml:space="preserve">     Sunday School</t>
  </si>
  <si>
    <t xml:space="preserve">          Receipts and Payments - Year ended 31st December, 2019</t>
  </si>
  <si>
    <t>£</t>
  </si>
  <si>
    <t xml:space="preserve">   Collections</t>
  </si>
  <si>
    <t xml:space="preserve">   Investment Income</t>
  </si>
  <si>
    <t>Total Receipts</t>
  </si>
  <si>
    <t xml:space="preserve">   Stand By Me</t>
  </si>
  <si>
    <t xml:space="preserve">   Sarah Magowan</t>
  </si>
  <si>
    <t xml:space="preserve">   Bread</t>
  </si>
  <si>
    <t xml:space="preserve">   Bank Fees</t>
  </si>
  <si>
    <t>Total Payments</t>
  </si>
  <si>
    <t xml:space="preserve">Excess of Payments over Receipts </t>
  </si>
  <si>
    <t>Bank Balance</t>
  </si>
  <si>
    <t xml:space="preserve">   At start of year</t>
  </si>
  <si>
    <t xml:space="preserve">   Excess of Payments over Receipts </t>
  </si>
  <si>
    <t xml:space="preserve">   Balance at end of year</t>
  </si>
  <si>
    <t>Boys' Brigade 2019</t>
  </si>
  <si>
    <t>To Missions &amp; Schemes of the Pres. Church in Ireland</t>
  </si>
  <si>
    <t>NI Institute for Disabled(Harmoni)</t>
  </si>
  <si>
    <t>To other religious &amp; charitable objects</t>
  </si>
  <si>
    <t>JS Penny Jar</t>
  </si>
  <si>
    <t>Northern Ireland Inst for Disabled (Harmoni)</t>
  </si>
  <si>
    <t>AB Penny Jar</t>
  </si>
  <si>
    <t>AB Penny Jar (NI Children's Hospice)</t>
  </si>
  <si>
    <t>CB Penny Jar</t>
  </si>
  <si>
    <t>CS  Christmas Cards - Air Ambulance NI</t>
  </si>
  <si>
    <t>Enrolment Collection</t>
  </si>
  <si>
    <t>SUNI - Lisburn Group Parade &amp; 5th L Enrolment)</t>
  </si>
  <si>
    <t>Lisburn Group Parade Collection</t>
  </si>
  <si>
    <t>CB Penny Jar (Open Doors)</t>
  </si>
  <si>
    <t>CB Penny Jar (Children's Hospice)</t>
  </si>
  <si>
    <t>Dues from boys</t>
  </si>
  <si>
    <t>Crown Jesus Ministries Christmas Event</t>
  </si>
  <si>
    <t>Donation</t>
  </si>
  <si>
    <t>To Elmwood Presbyterian Church</t>
  </si>
  <si>
    <t xml:space="preserve">Gift Aid </t>
  </si>
  <si>
    <t>Minibus</t>
  </si>
  <si>
    <t>SEELBYouth Council Grant</t>
  </si>
  <si>
    <t>KGVI Grant</t>
  </si>
  <si>
    <t>JS Weekend</t>
  </si>
  <si>
    <t>Belfast/London Dues</t>
  </si>
  <si>
    <t>D o Ed. Award/W'end Camp</t>
  </si>
  <si>
    <t>Queens/Pres. Badge</t>
  </si>
  <si>
    <t>Duke of Edinburgh Award/W'end Camp</t>
  </si>
  <si>
    <t>Queens/Pres. Badge Training &amp; Expenses</t>
  </si>
  <si>
    <t>Christmas Card Sales</t>
  </si>
  <si>
    <t>Parents Night/Display(incl trophies)</t>
  </si>
  <si>
    <t>CS/JS/AB/CB Expenses</t>
  </si>
  <si>
    <t>Christmas expenses</t>
  </si>
  <si>
    <t>JS Christmas Event</t>
  </si>
  <si>
    <t>Easter expenses</t>
  </si>
  <si>
    <t>Training - Vaulting Gymnastics Course</t>
  </si>
  <si>
    <t>Remembrance Day Wreath</t>
  </si>
  <si>
    <t>Bank Fees/Interest</t>
  </si>
  <si>
    <t>Opening Balances c/f - Bank</t>
  </si>
  <si>
    <t>Closing Balances c/d - Bank</t>
  </si>
  <si>
    <t>Youth Council</t>
  </si>
  <si>
    <t>SEELB Grants</t>
  </si>
  <si>
    <t>for programme development</t>
  </si>
  <si>
    <t xml:space="preserve">EPC Minibus </t>
  </si>
  <si>
    <t>Wood</t>
  </si>
  <si>
    <t xml:space="preserve">GB </t>
  </si>
  <si>
    <t xml:space="preserve">BB </t>
  </si>
  <si>
    <t xml:space="preserve">Fish </t>
  </si>
  <si>
    <t xml:space="preserve">Interest </t>
  </si>
  <si>
    <t>Bank Fees - 2.05(31.1), 0.05(31.12)</t>
  </si>
  <si>
    <t>GB Week</t>
  </si>
  <si>
    <t>Registration Fees</t>
  </si>
  <si>
    <t>Ticket Display</t>
  </si>
  <si>
    <t>Uniform</t>
  </si>
  <si>
    <t>Other</t>
  </si>
  <si>
    <t>Elmwood Presbyterian Church- Girls Brigade</t>
  </si>
  <si>
    <t>General Revenue Account for the year ended December 2019</t>
  </si>
  <si>
    <t>Display Expenses/Prizes/ AGM</t>
  </si>
  <si>
    <t>Duke of Edinburgh</t>
  </si>
  <si>
    <t>Enrolement/ Collections</t>
  </si>
  <si>
    <t>Misc/ Craft/ Badgework</t>
  </si>
  <si>
    <t>Grants/ Duke of Edinburgh</t>
  </si>
  <si>
    <t>Admin/ Telephone</t>
  </si>
  <si>
    <t xml:space="preserve">Total payments during the year </t>
  </si>
  <si>
    <t xml:space="preserve">      Elmwood Presbyterian Church- Young Adults Ministry </t>
  </si>
  <si>
    <t>Contribution from General Account</t>
  </si>
  <si>
    <t>Portrush Hostel</t>
  </si>
  <si>
    <t>Overnight Food</t>
  </si>
  <si>
    <t>How 2 Gifts &amp; Food</t>
  </si>
  <si>
    <t>June Day Away - Refreshments</t>
  </si>
  <si>
    <t>June Day Away - ALTESC</t>
  </si>
  <si>
    <t>Brunch - Nov</t>
  </si>
  <si>
    <t>Bank interest</t>
  </si>
  <si>
    <t>Others</t>
  </si>
  <si>
    <t>GENERAL  REVENUE ACCOUNT FOR THE YEAR ENDER 31ST DECEMBER 2019</t>
  </si>
  <si>
    <t>** Support Gifts</t>
  </si>
  <si>
    <t xml:space="preserve">   Elmwood Presbyterian Church</t>
  </si>
  <si>
    <t xml:space="preserve">            Building &amp; Maintenance Fund</t>
  </si>
  <si>
    <t xml:space="preserve">          Income and Expenditure - Year ended 31st December, 2019.</t>
  </si>
  <si>
    <t>Notes</t>
  </si>
  <si>
    <t>Income</t>
  </si>
  <si>
    <t xml:space="preserve">   Regular Direct Giving</t>
  </si>
  <si>
    <t xml:space="preserve">   Gift Aid on Giving</t>
  </si>
  <si>
    <t xml:space="preserve">   Donations</t>
  </si>
  <si>
    <t xml:space="preserve">   Insurance Claims Recoverable</t>
  </si>
  <si>
    <t>Total Income</t>
  </si>
  <si>
    <t>Expenditure</t>
  </si>
  <si>
    <t xml:space="preserve">   Loan Interest</t>
  </si>
  <si>
    <t xml:space="preserve">   Alarms &amp; Fire Safety</t>
  </si>
  <si>
    <t xml:space="preserve">   Electrical, inc. Heaters</t>
  </si>
  <si>
    <t xml:space="preserve">   Grass Cutting</t>
  </si>
  <si>
    <t xml:space="preserve">   Repairs etc. - Manse</t>
  </si>
  <si>
    <t xml:space="preserve">   Organ Repairs and Maintenance</t>
  </si>
  <si>
    <t xml:space="preserve">   Repairs to Church and Halls</t>
  </si>
  <si>
    <t xml:space="preserve">   Repairs Other Property</t>
  </si>
  <si>
    <t xml:space="preserve">   Painting</t>
  </si>
  <si>
    <t xml:space="preserve">   Photocopier</t>
  </si>
  <si>
    <t xml:space="preserve">   Roof Repairs</t>
  </si>
  <si>
    <t xml:space="preserve">   AV System</t>
  </si>
  <si>
    <t xml:space="preserve">   Vehicle Repairs</t>
  </si>
  <si>
    <t xml:space="preserve">   Church Envelopes</t>
  </si>
  <si>
    <t xml:space="preserve">   Professional Fees</t>
  </si>
  <si>
    <t xml:space="preserve">   Scripture Union - St. Petersburg</t>
  </si>
  <si>
    <t xml:space="preserve">   Donabate Presbyterian Church</t>
  </si>
  <si>
    <t xml:space="preserve">   Bank Interest &amp; Charges</t>
  </si>
  <si>
    <t>Total Expenditure</t>
  </si>
  <si>
    <t>Net (Income)/ Expenditure</t>
  </si>
  <si>
    <t>Transfers Between Funds</t>
  </si>
  <si>
    <t>Net Movement in Funds</t>
  </si>
  <si>
    <t xml:space="preserve">     General Fund</t>
  </si>
  <si>
    <t xml:space="preserve">   Donations and Legacies</t>
  </si>
  <si>
    <t xml:space="preserve">   Activities that generate Income</t>
  </si>
  <si>
    <t xml:space="preserve">   Central Church Assessments</t>
  </si>
  <si>
    <t xml:space="preserve">   Ministry and Support Staff</t>
  </si>
  <si>
    <t xml:space="preserve">   Life and Work</t>
  </si>
  <si>
    <t xml:space="preserve">   Governance</t>
  </si>
  <si>
    <t xml:space="preserve">   Property and Equipment</t>
  </si>
  <si>
    <t xml:space="preserve">   Grants to Missions and Charities</t>
  </si>
  <si>
    <t xml:space="preserve">   Elmwood Presbyterian Church - General Fund</t>
  </si>
  <si>
    <t>Notes on Income and Expenditure Account - Year ended 31st December, 2019.</t>
  </si>
  <si>
    <t>Note</t>
  </si>
  <si>
    <t>Regular Giving</t>
  </si>
  <si>
    <t>Recorded Giving - FWO</t>
  </si>
  <si>
    <t>Gift Aid received on FWO</t>
  </si>
  <si>
    <t>Non-attributed collections</t>
  </si>
  <si>
    <t>Donations and Legacies</t>
  </si>
  <si>
    <t>Gift Days, Special Collections and Donations</t>
  </si>
  <si>
    <t>Gift Aid received on Occasional Gifts</t>
  </si>
  <si>
    <t>Legacies and Bequests</t>
  </si>
  <si>
    <t>DGO Foundation - Salou Trip Ben Thompson</t>
  </si>
  <si>
    <t>Moderator's Appeal</t>
  </si>
  <si>
    <t>Poppy Appeal</t>
  </si>
  <si>
    <t>Presbyterian Childrens Society</t>
  </si>
  <si>
    <t>Salou Mission Trip</t>
  </si>
  <si>
    <t>World Development Appeal</t>
  </si>
  <si>
    <t>Activities that generate Income</t>
  </si>
  <si>
    <t>Sale of Church Magazines/ Study Books</t>
  </si>
  <si>
    <t>Miscellaneous Income</t>
  </si>
  <si>
    <t>Employer Rebate</t>
  </si>
  <si>
    <t>Central Church Assessments</t>
  </si>
  <si>
    <t>Central Ministry Fund</t>
  </si>
  <si>
    <t>Ministers' Pension Scheme</t>
  </si>
  <si>
    <t>Retired Ministers' Fund</t>
  </si>
  <si>
    <t>Widows of Ministers' Fund</t>
  </si>
  <si>
    <t>Incidental Fund</t>
  </si>
  <si>
    <t>Ministers' Prolonged Disability Fund</t>
  </si>
  <si>
    <t>Ministerial Development Fund</t>
  </si>
  <si>
    <t>Sick Supply Fund</t>
  </si>
  <si>
    <t>Students' Bursary Fund</t>
  </si>
  <si>
    <t>Church House Refurbishment</t>
  </si>
  <si>
    <t>Presbytery Fees</t>
  </si>
  <si>
    <t>Apprenticeship Levy</t>
  </si>
  <si>
    <t>Ministry and Support Staff</t>
  </si>
  <si>
    <t>Minister - Stipend</t>
  </si>
  <si>
    <t>Minister - National Insurance</t>
  </si>
  <si>
    <t>Minister - Expenses (Pre April 2018)</t>
  </si>
  <si>
    <t>Minister - Mileage Expenses (Post April 2018)</t>
  </si>
  <si>
    <t>Minister - Car Allowances</t>
  </si>
  <si>
    <t>Minister - Duties Allowance</t>
  </si>
  <si>
    <t>ER NIC on Ministerial Allowances</t>
  </si>
  <si>
    <t>Minister's Room Telephone &amp; Broadband</t>
  </si>
  <si>
    <t>Assistant - Salary</t>
  </si>
  <si>
    <t>Assistant - National Insurance</t>
  </si>
  <si>
    <t>Assistant - Housing Allowance</t>
  </si>
  <si>
    <t>Assistant - Prolonged Disability Fund</t>
  </si>
  <si>
    <t>Assistant - Expenses (Pre April 2018)</t>
  </si>
  <si>
    <t>Assistant - Mileage Expenses (Post April 2018)</t>
  </si>
  <si>
    <t>Assistant - Car Allowance</t>
  </si>
  <si>
    <t>Assistant - Duties Allowance</t>
  </si>
  <si>
    <t>ER NIC on Licensed Assistance Allowances</t>
  </si>
  <si>
    <t>Deaconess - Salary</t>
  </si>
  <si>
    <t>Deaconess - National Insurance</t>
  </si>
  <si>
    <t>Deaconess - Employer Pension Contribution</t>
  </si>
  <si>
    <t>Deaconess - Expenses</t>
  </si>
  <si>
    <t>Pulpit Supplies and Guest Speakers</t>
  </si>
  <si>
    <t>Life and Work</t>
  </si>
  <si>
    <t>Worship and Fellowship</t>
  </si>
  <si>
    <t>Discipleship and Ministry</t>
  </si>
  <si>
    <t>Mission and Outreach</t>
  </si>
  <si>
    <t>Governance</t>
  </si>
  <si>
    <t>Printing, Stationery, etc.</t>
  </si>
  <si>
    <t>Other Sundry Expenses</t>
  </si>
  <si>
    <t>Bank Interest and Charges</t>
  </si>
  <si>
    <t>Insurance</t>
  </si>
  <si>
    <t>Other Professional Fees</t>
  </si>
  <si>
    <t>Property and Equipment</t>
  </si>
  <si>
    <t>Electricity and Oil - Church and Halls</t>
  </si>
  <si>
    <t>Ground Rent - Church and Halls</t>
  </si>
  <si>
    <t>Water Rates - Church and Halls</t>
  </si>
  <si>
    <t>Rates Manse</t>
  </si>
  <si>
    <t>Repairs</t>
  </si>
  <si>
    <t>Church Officer</t>
  </si>
  <si>
    <t>Admin Assistant</t>
  </si>
  <si>
    <t>AV Equipment</t>
  </si>
  <si>
    <t>Health &amp; Safety</t>
  </si>
  <si>
    <t>Minibus Running Costs</t>
  </si>
  <si>
    <t>Depreciation Charge</t>
  </si>
  <si>
    <t>Grants to Missions and Charities</t>
  </si>
  <si>
    <t>Aspire NI</t>
  </si>
  <si>
    <t>Care for the Family</t>
  </si>
  <si>
    <t>Christians Against Poverty</t>
  </si>
  <si>
    <t>Christian Guidelines</t>
  </si>
  <si>
    <t>Christian Institute</t>
  </si>
  <si>
    <t>Crown Jesus Ministries</t>
  </si>
  <si>
    <t>Exodus</t>
  </si>
  <si>
    <t>NI Children's Hospice</t>
  </si>
  <si>
    <t>Open Doors</t>
  </si>
  <si>
    <t>Presbyterian Orphan and Childrens' Society</t>
  </si>
  <si>
    <t>Salou Trip - Ben Thompson</t>
  </si>
  <si>
    <t>Scripture Union - Lisburn Schools Worker</t>
  </si>
  <si>
    <t>Sports Chaplaincy UK</t>
  </si>
  <si>
    <t>Smiles Foundation</t>
  </si>
  <si>
    <t>Stand by Me</t>
  </si>
  <si>
    <t>United Appeal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</si>
</sst>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"/>
    <numFmt numFmtId="174" formatCode="0.000"/>
    <numFmt numFmtId="175" formatCode="&quot;£&quot;#,##0"/>
    <numFmt numFmtId="176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170" fontId="0" fillId="0" borderId="0" xfId="45" applyFont="1" applyAlignment="1">
      <alignment/>
    </xf>
    <xf numFmtId="1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2" fontId="48" fillId="0" borderId="0" xfId="56" applyNumberFormat="1" applyFont="1">
      <alignment/>
      <protection/>
    </xf>
    <xf numFmtId="0" fontId="49" fillId="0" borderId="0" xfId="56" applyFont="1">
      <alignment/>
      <protection/>
    </xf>
    <xf numFmtId="0" fontId="49" fillId="0" borderId="0" xfId="56" applyFont="1" applyAlignment="1">
      <alignment horizontal="center"/>
      <protection/>
    </xf>
    <xf numFmtId="0" fontId="50" fillId="0" borderId="0" xfId="56" applyFont="1">
      <alignment/>
      <protection/>
    </xf>
    <xf numFmtId="0" fontId="2" fillId="0" borderId="0" xfId="56" applyFont="1">
      <alignment/>
      <protection/>
    </xf>
    <xf numFmtId="43" fontId="2" fillId="0" borderId="0" xfId="44" applyFont="1" applyAlignment="1">
      <alignment/>
    </xf>
    <xf numFmtId="2" fontId="2" fillId="0" borderId="0" xfId="56" applyNumberFormat="1" applyFont="1">
      <alignment/>
      <protection/>
    </xf>
    <xf numFmtId="43" fontId="3" fillId="0" borderId="0" xfId="44" applyFont="1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2" fillId="0" borderId="0" xfId="56" applyFont="1" applyBorder="1">
      <alignment/>
      <protection/>
    </xf>
    <xf numFmtId="0" fontId="48" fillId="0" borderId="0" xfId="56" applyFont="1">
      <alignment/>
      <protection/>
    </xf>
    <xf numFmtId="43" fontId="48" fillId="0" borderId="0" xfId="44" applyFont="1" applyAlignment="1">
      <alignment/>
    </xf>
    <xf numFmtId="43" fontId="48" fillId="0" borderId="0" xfId="44" applyFont="1" applyBorder="1" applyAlignment="1">
      <alignment/>
    </xf>
    <xf numFmtId="43" fontId="49" fillId="0" borderId="10" xfId="44" applyFont="1" applyBorder="1" applyAlignment="1">
      <alignment/>
    </xf>
    <xf numFmtId="2" fontId="49" fillId="0" borderId="0" xfId="56" applyNumberFormat="1" applyFont="1" applyBorder="1">
      <alignment/>
      <protection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4" fontId="0" fillId="0" borderId="11" xfId="42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4" fontId="31" fillId="0" borderId="10" xfId="42" applyNumberFormat="1" applyFont="1" applyBorder="1" applyAlignment="1">
      <alignment/>
    </xf>
    <xf numFmtId="4" fontId="31" fillId="0" borderId="0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42" applyFont="1" applyAlignment="1">
      <alignment/>
    </xf>
    <xf numFmtId="171" fontId="4" fillId="0" borderId="12" xfId="42" applyFont="1" applyBorder="1" applyAlignment="1">
      <alignment/>
    </xf>
    <xf numFmtId="0" fontId="24" fillId="0" borderId="0" xfId="0" applyFont="1" applyAlignment="1">
      <alignment/>
    </xf>
    <xf numFmtId="171" fontId="4" fillId="0" borderId="0" xfId="42" applyFont="1" applyAlignment="1">
      <alignment/>
    </xf>
    <xf numFmtId="171" fontId="4" fillId="0" borderId="0" xfId="42" applyFont="1" applyBorder="1" applyAlignment="1">
      <alignment/>
    </xf>
    <xf numFmtId="171" fontId="4" fillId="0" borderId="10" xfId="42" applyFont="1" applyBorder="1" applyAlignment="1">
      <alignment/>
    </xf>
    <xf numFmtId="171" fontId="4" fillId="0" borderId="11" xfId="42" applyFont="1" applyBorder="1" applyAlignment="1">
      <alignment/>
    </xf>
    <xf numFmtId="3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59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53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42" applyNumberFormat="1" applyFont="1" applyBorder="1" applyAlignment="1">
      <alignment/>
    </xf>
    <xf numFmtId="4" fontId="0" fillId="0" borderId="0" xfId="44" applyNumberFormat="1" applyFont="1" applyAlignment="1">
      <alignment/>
    </xf>
    <xf numFmtId="4" fontId="0" fillId="0" borderId="0" xfId="44" applyNumberFormat="1" applyFont="1" applyBorder="1" applyAlignment="1">
      <alignment/>
    </xf>
    <xf numFmtId="4" fontId="0" fillId="0" borderId="13" xfId="44" applyNumberFormat="1" applyFont="1" applyBorder="1" applyAlignment="1">
      <alignment/>
    </xf>
    <xf numFmtId="4" fontId="30" fillId="0" borderId="13" xfId="44" applyNumberFormat="1" applyFont="1" applyBorder="1" applyAlignment="1">
      <alignment/>
    </xf>
    <xf numFmtId="4" fontId="3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9" fillId="0" borderId="0" xfId="56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11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76" fontId="55" fillId="0" borderId="0" xfId="59" applyNumberFormat="1" applyFont="1" applyFill="1" applyBorder="1" applyAlignment="1">
      <alignment/>
    </xf>
    <xf numFmtId="1" fontId="56" fillId="0" borderId="11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43" fontId="55" fillId="0" borderId="0" xfId="42" applyNumberFormat="1" applyFont="1" applyFill="1" applyBorder="1" applyAlignment="1">
      <alignment/>
    </xf>
    <xf numFmtId="37" fontId="56" fillId="0" borderId="0" xfId="42" applyNumberFormat="1" applyFont="1" applyFill="1" applyBorder="1" applyAlignment="1">
      <alignment/>
    </xf>
    <xf numFmtId="37" fontId="56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ounts%20Master%20Spreadsheet%202019%20Draft%20Accounts%207-Feb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B Mapping"/>
      <sheetName val="Accounts"/>
      <sheetName val="General Acc"/>
      <sheetName val="Build &amp; Maint Acc"/>
      <sheetName val="Loan"/>
      <sheetName val="Funds Balances"/>
      <sheetName val="Fixed Assets"/>
      <sheetName val="Bank"/>
      <sheetName val="Debtors"/>
      <sheetName val="Creditors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94"/>
      <c r="B1" s="95"/>
      <c r="C1" s="95"/>
      <c r="D1" s="96" t="s">
        <v>203</v>
      </c>
      <c r="E1" s="95"/>
      <c r="F1" s="95"/>
      <c r="G1" s="95"/>
      <c r="H1" s="95"/>
      <c r="I1" s="94"/>
    </row>
    <row r="2" spans="1:9" ht="15.75">
      <c r="A2" s="95"/>
      <c r="B2" s="95"/>
      <c r="C2" s="95"/>
      <c r="D2" s="95"/>
      <c r="E2" s="95"/>
      <c r="F2" s="95"/>
      <c r="G2" s="95"/>
      <c r="H2" s="95"/>
      <c r="I2" s="94"/>
    </row>
    <row r="3" spans="1:9" ht="18">
      <c r="A3" s="95"/>
      <c r="B3" s="95"/>
      <c r="C3" s="96"/>
      <c r="D3" s="96" t="s">
        <v>236</v>
      </c>
      <c r="E3" s="95"/>
      <c r="F3" s="95"/>
      <c r="G3" s="95"/>
      <c r="H3" s="95"/>
      <c r="I3" s="94"/>
    </row>
    <row r="4" spans="1:9" ht="15.75">
      <c r="A4" s="95"/>
      <c r="B4" s="95"/>
      <c r="C4" s="95"/>
      <c r="D4" s="95"/>
      <c r="E4" s="95"/>
      <c r="F4" s="95"/>
      <c r="G4" s="95"/>
      <c r="H4" s="95"/>
      <c r="I4" s="94"/>
    </row>
    <row r="5" spans="1:9" ht="18">
      <c r="A5" s="95"/>
      <c r="B5" s="96" t="s">
        <v>205</v>
      </c>
      <c r="C5" s="95"/>
      <c r="D5" s="95"/>
      <c r="E5" s="95"/>
      <c r="F5" s="95"/>
      <c r="G5" s="95"/>
      <c r="H5" s="95"/>
      <c r="I5" s="94"/>
    </row>
    <row r="6" spans="1:9" ht="15.75">
      <c r="A6" s="95"/>
      <c r="B6" s="95"/>
      <c r="C6" s="95"/>
      <c r="D6" s="95"/>
      <c r="E6" s="95"/>
      <c r="F6" s="95"/>
      <c r="G6" s="95"/>
      <c r="H6" s="95"/>
      <c r="I6" s="94"/>
    </row>
    <row r="7" spans="1:9" ht="15.75">
      <c r="A7" s="97"/>
      <c r="B7" s="97"/>
      <c r="C7" s="97"/>
      <c r="D7" s="97"/>
      <c r="E7" s="97"/>
      <c r="F7" s="97" t="s">
        <v>206</v>
      </c>
      <c r="G7" s="97">
        <v>2019</v>
      </c>
      <c r="H7" s="97">
        <v>2018</v>
      </c>
      <c r="I7" s="94"/>
    </row>
    <row r="8" spans="1:9" ht="15.75">
      <c r="A8" s="95"/>
      <c r="B8" s="98" t="s">
        <v>207</v>
      </c>
      <c r="C8" s="95"/>
      <c r="D8" s="95"/>
      <c r="E8" s="95"/>
      <c r="F8" s="97"/>
      <c r="G8" s="97" t="s">
        <v>113</v>
      </c>
      <c r="H8" s="97" t="s">
        <v>113</v>
      </c>
      <c r="I8" s="94"/>
    </row>
    <row r="9" spans="1:9" ht="15.75">
      <c r="A9" s="95"/>
      <c r="B9" s="95" t="s">
        <v>208</v>
      </c>
      <c r="C9" s="95"/>
      <c r="D9" s="95"/>
      <c r="E9" s="95"/>
      <c r="F9" s="97">
        <v>1</v>
      </c>
      <c r="G9" s="99">
        <v>-143881.67</v>
      </c>
      <c r="H9" s="99">
        <v>-152015.50073684036</v>
      </c>
      <c r="I9" s="94"/>
    </row>
    <row r="10" spans="1:9" ht="15.75">
      <c r="A10" s="95"/>
      <c r="B10" s="95" t="s">
        <v>237</v>
      </c>
      <c r="C10" s="95"/>
      <c r="D10" s="95"/>
      <c r="E10" s="95"/>
      <c r="F10" s="97">
        <v>2</v>
      </c>
      <c r="G10" s="99">
        <v>-15756.09</v>
      </c>
      <c r="H10" s="99">
        <v>-28946.781861321193</v>
      </c>
      <c r="I10" s="94"/>
    </row>
    <row r="11" spans="1:9" ht="15.75">
      <c r="A11" s="95"/>
      <c r="B11" s="95" t="s">
        <v>238</v>
      </c>
      <c r="C11" s="95"/>
      <c r="D11" s="95"/>
      <c r="E11" s="95"/>
      <c r="F11" s="97">
        <v>3</v>
      </c>
      <c r="G11" s="99">
        <v>-3920.3100000000004</v>
      </c>
      <c r="H11" s="99">
        <v>-1772.75</v>
      </c>
      <c r="I11" s="94"/>
    </row>
    <row r="12" spans="1:9" ht="15.75">
      <c r="A12" s="95"/>
      <c r="B12" s="95" t="s">
        <v>115</v>
      </c>
      <c r="C12" s="95"/>
      <c r="D12" s="95"/>
      <c r="E12" s="95"/>
      <c r="F12" s="97">
        <v>4</v>
      </c>
      <c r="G12" s="100">
        <v>-229.61</v>
      </c>
      <c r="H12" s="100">
        <v>-192</v>
      </c>
      <c r="I12" s="94"/>
    </row>
    <row r="13" spans="1:9" ht="15.75">
      <c r="A13" s="95"/>
      <c r="B13" s="95"/>
      <c r="C13" s="95"/>
      <c r="D13" s="95"/>
      <c r="E13" s="95"/>
      <c r="F13" s="97"/>
      <c r="G13" s="101"/>
      <c r="H13" s="101"/>
      <c r="I13" s="94"/>
    </row>
    <row r="14" spans="1:9" ht="15.75">
      <c r="A14" s="95"/>
      <c r="B14" s="98" t="s">
        <v>212</v>
      </c>
      <c r="C14" s="98"/>
      <c r="D14" s="95"/>
      <c r="E14" s="95"/>
      <c r="F14" s="97"/>
      <c r="G14" s="102">
        <v>-163787.68</v>
      </c>
      <c r="H14" s="102">
        <v>-182927.03259816155</v>
      </c>
      <c r="I14" s="94"/>
    </row>
    <row r="15" spans="1:9" ht="15.75">
      <c r="A15" s="95"/>
      <c r="B15" s="95"/>
      <c r="C15" s="95"/>
      <c r="D15" s="95"/>
      <c r="E15" s="95"/>
      <c r="F15" s="97"/>
      <c r="G15" s="99"/>
      <c r="H15" s="99"/>
      <c r="I15" s="94"/>
    </row>
    <row r="16" spans="1:9" ht="15.75">
      <c r="A16" s="95"/>
      <c r="B16" s="98" t="s">
        <v>213</v>
      </c>
      <c r="C16" s="95"/>
      <c r="D16" s="95"/>
      <c r="E16" s="95"/>
      <c r="F16" s="97"/>
      <c r="G16" s="99"/>
      <c r="H16" s="99"/>
      <c r="I16" s="94"/>
    </row>
    <row r="17" spans="1:9" ht="15.75">
      <c r="A17" s="95"/>
      <c r="B17" s="95" t="s">
        <v>239</v>
      </c>
      <c r="C17" s="95"/>
      <c r="D17" s="95"/>
      <c r="E17" s="95"/>
      <c r="F17" s="97">
        <v>5</v>
      </c>
      <c r="G17" s="99">
        <v>26697.4</v>
      </c>
      <c r="H17" s="99">
        <v>26448.63</v>
      </c>
      <c r="I17" s="94"/>
    </row>
    <row r="18" spans="1:9" ht="15.75">
      <c r="A18" s="95"/>
      <c r="B18" s="95" t="s">
        <v>240</v>
      </c>
      <c r="C18" s="95"/>
      <c r="D18" s="95"/>
      <c r="E18" s="95"/>
      <c r="F18" s="97">
        <v>6</v>
      </c>
      <c r="G18" s="99">
        <v>85518.68923076923</v>
      </c>
      <c r="H18" s="99">
        <v>100081.18736263737</v>
      </c>
      <c r="I18" s="94"/>
    </row>
    <row r="19" spans="1:9" ht="15.75">
      <c r="A19" s="95"/>
      <c r="B19" s="95" t="s">
        <v>241</v>
      </c>
      <c r="C19" s="95"/>
      <c r="D19" s="95"/>
      <c r="E19" s="95"/>
      <c r="F19" s="97">
        <v>7</v>
      </c>
      <c r="G19" s="99">
        <v>14197.543013698629</v>
      </c>
      <c r="H19" s="99">
        <v>13299.495616438358</v>
      </c>
      <c r="I19" s="94"/>
    </row>
    <row r="20" spans="1:9" ht="15.75">
      <c r="A20" s="95"/>
      <c r="B20" s="95" t="s">
        <v>242</v>
      </c>
      <c r="C20" s="95"/>
      <c r="D20" s="95"/>
      <c r="E20" s="95"/>
      <c r="F20" s="97">
        <v>8</v>
      </c>
      <c r="G20" s="99">
        <v>10027.70254794521</v>
      </c>
      <c r="H20" s="99">
        <v>10427.371452054795</v>
      </c>
      <c r="I20" s="94"/>
    </row>
    <row r="21" spans="1:9" ht="15.75">
      <c r="A21" s="95"/>
      <c r="B21" s="95" t="s">
        <v>243</v>
      </c>
      <c r="C21" s="95"/>
      <c r="D21" s="95"/>
      <c r="E21" s="95"/>
      <c r="F21" s="97">
        <v>9</v>
      </c>
      <c r="G21" s="99">
        <v>42176.89712328767</v>
      </c>
      <c r="H21" s="99">
        <v>35872.04061494938</v>
      </c>
      <c r="I21" s="94"/>
    </row>
    <row r="22" spans="1:9" ht="15.75">
      <c r="A22" s="95"/>
      <c r="B22" s="95" t="s">
        <v>244</v>
      </c>
      <c r="C22" s="95"/>
      <c r="D22" s="95"/>
      <c r="E22" s="95"/>
      <c r="F22" s="97">
        <v>10</v>
      </c>
      <c r="G22" s="99">
        <v>23285.55</v>
      </c>
      <c r="H22" s="99">
        <v>25586.75</v>
      </c>
      <c r="I22" s="94"/>
    </row>
    <row r="23" spans="1:9" ht="15.75">
      <c r="A23" s="95"/>
      <c r="B23" s="95"/>
      <c r="C23" s="95"/>
      <c r="D23" s="95"/>
      <c r="E23" s="95"/>
      <c r="F23" s="97"/>
      <c r="G23" s="101"/>
      <c r="H23" s="101"/>
      <c r="I23" s="94"/>
    </row>
    <row r="24" spans="1:9" ht="15.75">
      <c r="A24" s="95"/>
      <c r="B24" s="98" t="s">
        <v>232</v>
      </c>
      <c r="C24" s="98"/>
      <c r="D24" s="95"/>
      <c r="E24" s="95"/>
      <c r="F24" s="97"/>
      <c r="G24" s="102">
        <v>201903.7819157007</v>
      </c>
      <c r="H24" s="102">
        <v>211715.4750460799</v>
      </c>
      <c r="I24" s="94"/>
    </row>
    <row r="25" spans="1:9" ht="15.75">
      <c r="A25" s="95"/>
      <c r="B25" s="95"/>
      <c r="C25" s="95"/>
      <c r="D25" s="95"/>
      <c r="E25" s="95"/>
      <c r="F25" s="97"/>
      <c r="G25" s="99"/>
      <c r="H25" s="99"/>
      <c r="I25" s="94"/>
    </row>
    <row r="26" spans="1:9" ht="15.75">
      <c r="A26" s="95"/>
      <c r="B26" s="95"/>
      <c r="C26" s="95"/>
      <c r="D26" s="95"/>
      <c r="E26" s="95"/>
      <c r="F26" s="97"/>
      <c r="G26" s="99"/>
      <c r="H26" s="99"/>
      <c r="I26" s="94"/>
    </row>
    <row r="27" spans="1:9" ht="15.75">
      <c r="A27" s="95"/>
      <c r="B27" s="98" t="s">
        <v>233</v>
      </c>
      <c r="C27" s="98"/>
      <c r="D27" s="95"/>
      <c r="E27" s="95"/>
      <c r="F27" s="97"/>
      <c r="G27" s="102">
        <v>38116.10191570071</v>
      </c>
      <c r="H27" s="102">
        <v>28788.44244791835</v>
      </c>
      <c r="I27" s="94"/>
    </row>
    <row r="28" spans="1:9" ht="15.75">
      <c r="A28" s="95"/>
      <c r="B28" s="95"/>
      <c r="C28" s="95"/>
      <c r="D28" s="95"/>
      <c r="E28" s="95"/>
      <c r="F28" s="97"/>
      <c r="G28" s="99"/>
      <c r="H28" s="99"/>
      <c r="I28" s="94"/>
    </row>
    <row r="29" spans="1:9" ht="15.75">
      <c r="A29" s="95"/>
      <c r="B29" s="98" t="s">
        <v>234</v>
      </c>
      <c r="C29" s="95"/>
      <c r="D29" s="95"/>
      <c r="E29" s="95"/>
      <c r="F29" s="97"/>
      <c r="G29" s="99">
        <v>50699.00000000001</v>
      </c>
      <c r="H29" s="99">
        <v>34958.45999999999</v>
      </c>
      <c r="I29" s="94"/>
    </row>
    <row r="30" spans="1:9" ht="15.75">
      <c r="A30" s="95"/>
      <c r="B30" s="95"/>
      <c r="C30" s="95"/>
      <c r="D30" s="95"/>
      <c r="E30" s="95"/>
      <c r="F30" s="97"/>
      <c r="G30" s="99"/>
      <c r="H30" s="99"/>
      <c r="I30" s="94"/>
    </row>
    <row r="31" spans="1:9" ht="15.75" thickBot="1">
      <c r="A31" s="95"/>
      <c r="B31" s="98" t="s">
        <v>235</v>
      </c>
      <c r="C31" s="95"/>
      <c r="D31" s="95"/>
      <c r="E31" s="95"/>
      <c r="F31" s="97"/>
      <c r="G31" s="103">
        <v>-12582.898084299297</v>
      </c>
      <c r="H31" s="103">
        <v>-6170.017552081641</v>
      </c>
      <c r="I31" s="94"/>
    </row>
    <row r="32" spans="1:9" ht="15.75" thickTop="1">
      <c r="A32" s="95"/>
      <c r="B32" s="95"/>
      <c r="C32" s="95"/>
      <c r="D32" s="95"/>
      <c r="E32" s="95"/>
      <c r="F32" s="97"/>
      <c r="G32" s="99"/>
      <c r="H32" s="99"/>
      <c r="I32" s="94"/>
    </row>
    <row r="33" spans="1:9" ht="15.75">
      <c r="A33" s="95"/>
      <c r="B33" s="95"/>
      <c r="C33" s="95"/>
      <c r="D33" s="95"/>
      <c r="E33" s="95"/>
      <c r="F33" s="97"/>
      <c r="G33" s="99"/>
      <c r="H33" s="99"/>
      <c r="I33" s="94"/>
    </row>
    <row r="34" spans="1:9" ht="15.75">
      <c r="A34" s="95"/>
      <c r="B34" s="95"/>
      <c r="C34" s="95"/>
      <c r="D34" s="95"/>
      <c r="E34" s="95"/>
      <c r="F34" s="97"/>
      <c r="G34" s="99"/>
      <c r="H34" s="99"/>
      <c r="I34" s="94"/>
    </row>
    <row r="35" spans="1:9" ht="15.75">
      <c r="A35" s="95"/>
      <c r="B35" s="95"/>
      <c r="C35" s="95"/>
      <c r="D35" s="95"/>
      <c r="E35" s="95"/>
      <c r="F35" s="97"/>
      <c r="G35" s="99"/>
      <c r="H35" s="99"/>
      <c r="I35" s="94"/>
    </row>
    <row r="36" spans="1:9" ht="15.75">
      <c r="A36" s="95"/>
      <c r="B36" s="95"/>
      <c r="C36" s="95"/>
      <c r="D36" s="95"/>
      <c r="E36" s="95"/>
      <c r="F36" s="97"/>
      <c r="G36" s="99"/>
      <c r="H36" s="95"/>
      <c r="I36" s="94"/>
    </row>
    <row r="37" spans="1:9" ht="15.75">
      <c r="A37" s="95"/>
      <c r="B37" s="95"/>
      <c r="C37" s="95"/>
      <c r="D37" s="95"/>
      <c r="E37" s="95"/>
      <c r="F37" s="97"/>
      <c r="G37" s="99"/>
      <c r="H37" s="99"/>
      <c r="I37" s="94"/>
    </row>
    <row r="38" spans="1:9" ht="15.75">
      <c r="A38" s="95"/>
      <c r="B38" s="95"/>
      <c r="C38" s="95"/>
      <c r="D38" s="95"/>
      <c r="E38" s="95"/>
      <c r="F38" s="97"/>
      <c r="G38" s="99"/>
      <c r="H38" s="99"/>
      <c r="I38" s="94"/>
    </row>
    <row r="39" spans="1:9" ht="18">
      <c r="A39" s="96" t="s">
        <v>245</v>
      </c>
      <c r="B39" s="95"/>
      <c r="C39" s="95"/>
      <c r="D39" s="95"/>
      <c r="E39" s="95"/>
      <c r="F39" s="97"/>
      <c r="G39" s="99"/>
      <c r="H39" s="99"/>
      <c r="I39" s="94"/>
    </row>
    <row r="40" spans="1:9" ht="15.75">
      <c r="A40" s="95"/>
      <c r="B40" s="95"/>
      <c r="C40" s="95"/>
      <c r="D40" s="95"/>
      <c r="E40" s="95"/>
      <c r="F40" s="97"/>
      <c r="G40" s="99"/>
      <c r="H40" s="99"/>
      <c r="I40" s="94"/>
    </row>
    <row r="41" spans="1:9" ht="18">
      <c r="A41" s="96" t="s">
        <v>246</v>
      </c>
      <c r="B41" s="95"/>
      <c r="C41" s="95"/>
      <c r="D41" s="95"/>
      <c r="E41" s="95"/>
      <c r="F41" s="97"/>
      <c r="G41" s="99"/>
      <c r="H41" s="99"/>
      <c r="I41" s="94"/>
    </row>
    <row r="42" spans="1:9" ht="14.25">
      <c r="A42" s="94"/>
      <c r="B42" s="94"/>
      <c r="C42" s="94"/>
      <c r="D42" s="94"/>
      <c r="E42" s="94"/>
      <c r="F42" s="104"/>
      <c r="G42" s="105"/>
      <c r="H42" s="105"/>
      <c r="I42" s="94"/>
    </row>
    <row r="43" spans="1:9" ht="15.75">
      <c r="A43" s="95"/>
      <c r="B43" s="95"/>
      <c r="C43" s="95"/>
      <c r="D43" s="95"/>
      <c r="E43" s="95"/>
      <c r="F43" s="97"/>
      <c r="G43" s="106">
        <v>2019</v>
      </c>
      <c r="H43" s="106">
        <v>2018</v>
      </c>
      <c r="I43" s="94"/>
    </row>
    <row r="44" spans="1:9" ht="15.75">
      <c r="A44" s="97" t="s">
        <v>247</v>
      </c>
      <c r="B44" s="95"/>
      <c r="C44" s="95"/>
      <c r="D44" s="95"/>
      <c r="E44" s="95"/>
      <c r="F44" s="97"/>
      <c r="G44" s="107" t="s">
        <v>113</v>
      </c>
      <c r="H44" s="107" t="s">
        <v>113</v>
      </c>
      <c r="I44" s="94"/>
    </row>
    <row r="45" spans="1:9" ht="15.75">
      <c r="A45" s="97">
        <v>1</v>
      </c>
      <c r="B45" s="95" t="s">
        <v>248</v>
      </c>
      <c r="C45" s="95"/>
      <c r="D45" s="95"/>
      <c r="E45" s="95"/>
      <c r="F45" s="97"/>
      <c r="G45" s="99"/>
      <c r="H45" s="99"/>
      <c r="I45" s="94"/>
    </row>
    <row r="46" spans="1:9" ht="15.75">
      <c r="A46" s="97"/>
      <c r="B46" s="95" t="s">
        <v>249</v>
      </c>
      <c r="C46" s="95"/>
      <c r="D46" s="95"/>
      <c r="E46" s="95"/>
      <c r="F46" s="97"/>
      <c r="G46" s="99">
        <v>-115806.80000000002</v>
      </c>
      <c r="H46" s="99">
        <v>-122088.62999999999</v>
      </c>
      <c r="I46" s="108"/>
    </row>
    <row r="47" spans="1:9" ht="15.75">
      <c r="A47" s="97"/>
      <c r="B47" s="95" t="s">
        <v>250</v>
      </c>
      <c r="C47" s="95"/>
      <c r="D47" s="95"/>
      <c r="E47" s="95"/>
      <c r="F47" s="97"/>
      <c r="G47" s="99">
        <v>-22012.270000000004</v>
      </c>
      <c r="H47" s="99">
        <v>-21956.45073684037</v>
      </c>
      <c r="I47" s="94"/>
    </row>
    <row r="48" spans="1:9" ht="15.75">
      <c r="A48" s="97"/>
      <c r="B48" s="95" t="s">
        <v>251</v>
      </c>
      <c r="C48" s="95"/>
      <c r="D48" s="95"/>
      <c r="E48" s="95"/>
      <c r="F48" s="97"/>
      <c r="G48" s="99">
        <v>-6062.599999999999</v>
      </c>
      <c r="H48" s="99">
        <v>-7970.42</v>
      </c>
      <c r="I48" s="94"/>
    </row>
    <row r="49" spans="1:9" ht="15.75">
      <c r="A49" s="97"/>
      <c r="B49" s="95"/>
      <c r="C49" s="95"/>
      <c r="D49" s="95"/>
      <c r="E49" s="95"/>
      <c r="F49" s="97"/>
      <c r="G49" s="102">
        <v>-143881.67</v>
      </c>
      <c r="H49" s="102">
        <v>-152015.50073684036</v>
      </c>
      <c r="I49" s="94"/>
    </row>
    <row r="50" spans="1:9" ht="15.75">
      <c r="A50" s="97">
        <v>2</v>
      </c>
      <c r="B50" s="95" t="s">
        <v>252</v>
      </c>
      <c r="C50" s="95"/>
      <c r="D50" s="95"/>
      <c r="E50" s="95"/>
      <c r="F50" s="95"/>
      <c r="G50" s="99"/>
      <c r="H50" s="99"/>
      <c r="I50" s="94"/>
    </row>
    <row r="51" spans="1:9" ht="15.75">
      <c r="A51" s="97"/>
      <c r="B51" s="95" t="s">
        <v>253</v>
      </c>
      <c r="C51" s="95"/>
      <c r="D51" s="95"/>
      <c r="E51" s="95"/>
      <c r="F51" s="95"/>
      <c r="G51" s="99">
        <v>-9455.5</v>
      </c>
      <c r="H51" s="99">
        <v>-8855.6</v>
      </c>
      <c r="I51" s="94"/>
    </row>
    <row r="52" spans="1:9" ht="15.75">
      <c r="A52" s="97"/>
      <c r="B52" s="95" t="s">
        <v>254</v>
      </c>
      <c r="C52" s="95"/>
      <c r="D52" s="95"/>
      <c r="E52" s="95"/>
      <c r="F52" s="95"/>
      <c r="G52" s="99">
        <v>697.71</v>
      </c>
      <c r="H52" s="99">
        <v>-9898.68186132119</v>
      </c>
      <c r="I52" s="94"/>
    </row>
    <row r="53" spans="1:9" ht="15.75">
      <c r="A53" s="97"/>
      <c r="B53" s="95" t="s">
        <v>255</v>
      </c>
      <c r="C53" s="95"/>
      <c r="D53" s="95"/>
      <c r="E53" s="95"/>
      <c r="F53" s="95"/>
      <c r="G53" s="99">
        <v>0</v>
      </c>
      <c r="H53" s="99">
        <v>-250</v>
      </c>
      <c r="I53" s="94"/>
    </row>
    <row r="54" spans="1:9" ht="15.75">
      <c r="A54" s="97"/>
      <c r="B54" s="95" t="s">
        <v>256</v>
      </c>
      <c r="C54" s="95"/>
      <c r="D54" s="95"/>
      <c r="E54" s="95"/>
      <c r="F54" s="95"/>
      <c r="G54" s="99">
        <v>0</v>
      </c>
      <c r="H54" s="99">
        <v>-1000</v>
      </c>
      <c r="I54" s="94"/>
    </row>
    <row r="55" spans="1:9" ht="15.75">
      <c r="A55" s="97"/>
      <c r="B55" s="95" t="s">
        <v>69</v>
      </c>
      <c r="C55" s="95"/>
      <c r="D55" s="95"/>
      <c r="E55" s="95"/>
      <c r="F55" s="95"/>
      <c r="G55" s="99">
        <v>-700</v>
      </c>
      <c r="H55" s="99">
        <v>-930</v>
      </c>
      <c r="I55" s="94"/>
    </row>
    <row r="56" spans="1:9" ht="15.75">
      <c r="A56" s="97"/>
      <c r="B56" s="95" t="s">
        <v>257</v>
      </c>
      <c r="C56" s="95"/>
      <c r="D56" s="95"/>
      <c r="E56" s="95"/>
      <c r="F56" s="95"/>
      <c r="G56" s="99">
        <v>-650</v>
      </c>
      <c r="H56" s="99">
        <v>-165</v>
      </c>
      <c r="I56" s="94"/>
    </row>
    <row r="57" spans="1:9" ht="15.75">
      <c r="A57" s="97"/>
      <c r="B57" s="95" t="s">
        <v>258</v>
      </c>
      <c r="C57" s="94"/>
      <c r="D57" s="94"/>
      <c r="E57" s="94"/>
      <c r="F57" s="94"/>
      <c r="G57" s="99">
        <v>-92.5</v>
      </c>
      <c r="H57" s="99">
        <v>-105.4</v>
      </c>
      <c r="I57" s="94"/>
    </row>
    <row r="58" spans="1:9" ht="15.75">
      <c r="A58" s="94"/>
      <c r="B58" s="95" t="s">
        <v>259</v>
      </c>
      <c r="C58" s="95"/>
      <c r="D58" s="95"/>
      <c r="E58" s="95"/>
      <c r="F58" s="95"/>
      <c r="G58" s="99">
        <v>-912.8</v>
      </c>
      <c r="H58" s="99">
        <v>-1797.1</v>
      </c>
      <c r="I58" s="94"/>
    </row>
    <row r="59" spans="1:9" ht="15.75">
      <c r="A59" s="97"/>
      <c r="B59" s="95" t="s">
        <v>260</v>
      </c>
      <c r="C59" s="94"/>
      <c r="D59" s="94"/>
      <c r="E59" s="94"/>
      <c r="F59" s="94"/>
      <c r="G59" s="99">
        <v>-3813</v>
      </c>
      <c r="H59" s="99">
        <v>-3655</v>
      </c>
      <c r="I59" s="94"/>
    </row>
    <row r="60" spans="1:9" ht="15.75">
      <c r="A60" s="97"/>
      <c r="B60" s="95" t="s">
        <v>261</v>
      </c>
      <c r="C60" s="95"/>
      <c r="D60" s="95"/>
      <c r="E60" s="95"/>
      <c r="F60" s="95"/>
      <c r="G60" s="99">
        <v>-830</v>
      </c>
      <c r="H60" s="99">
        <v>-2290</v>
      </c>
      <c r="I60" s="94"/>
    </row>
    <row r="61" spans="1:9" ht="15.75">
      <c r="A61" s="94"/>
      <c r="B61" s="95"/>
      <c r="C61" s="95"/>
      <c r="D61" s="95"/>
      <c r="E61" s="95"/>
      <c r="F61" s="95"/>
      <c r="G61" s="102">
        <v>-15756.09</v>
      </c>
      <c r="H61" s="102">
        <v>-28946.781861321193</v>
      </c>
      <c r="I61" s="94"/>
    </row>
    <row r="62" spans="1:9" ht="14.2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5.75">
      <c r="A63" s="97">
        <v>3</v>
      </c>
      <c r="B63" s="95" t="s">
        <v>262</v>
      </c>
      <c r="C63" s="95"/>
      <c r="D63" s="95"/>
      <c r="E63" s="95"/>
      <c r="F63" s="95"/>
      <c r="G63" s="95"/>
      <c r="H63" s="95"/>
      <c r="I63" s="94"/>
    </row>
    <row r="64" spans="1:9" ht="15.75">
      <c r="A64" s="97"/>
      <c r="B64" s="95" t="s">
        <v>263</v>
      </c>
      <c r="C64" s="95"/>
      <c r="D64" s="95"/>
      <c r="E64" s="95"/>
      <c r="F64" s="95"/>
      <c r="G64" s="99">
        <v>-1142.7</v>
      </c>
      <c r="H64" s="99">
        <v>-532.75</v>
      </c>
      <c r="I64" s="94"/>
    </row>
    <row r="65" spans="1:9" ht="15.75">
      <c r="A65" s="94"/>
      <c r="B65" s="95" t="s">
        <v>264</v>
      </c>
      <c r="C65" s="94"/>
      <c r="D65" s="94"/>
      <c r="E65" s="94"/>
      <c r="F65" s="94"/>
      <c r="G65" s="99">
        <v>-2777.61</v>
      </c>
      <c r="H65" s="99">
        <v>-670</v>
      </c>
      <c r="I65" s="94"/>
    </row>
    <row r="66" spans="1:9" ht="15.75">
      <c r="A66" s="97"/>
      <c r="B66" s="95" t="s">
        <v>13</v>
      </c>
      <c r="C66" s="95"/>
      <c r="D66" s="95"/>
      <c r="E66" s="95"/>
      <c r="F66" s="95"/>
      <c r="G66" s="99">
        <v>0</v>
      </c>
      <c r="H66" s="99">
        <v>-570</v>
      </c>
      <c r="I66" s="94"/>
    </row>
    <row r="67" spans="1:9" ht="15.75">
      <c r="A67" s="94"/>
      <c r="B67" s="95" t="s">
        <v>265</v>
      </c>
      <c r="C67" s="94"/>
      <c r="D67" s="94"/>
      <c r="E67" s="94"/>
      <c r="F67" s="94"/>
      <c r="G67" s="99">
        <v>0</v>
      </c>
      <c r="H67" s="99">
        <v>0</v>
      </c>
      <c r="I67" s="94"/>
    </row>
    <row r="68" spans="1:9" ht="15.75">
      <c r="A68" s="97"/>
      <c r="B68" s="95"/>
      <c r="C68" s="95"/>
      <c r="D68" s="95"/>
      <c r="E68" s="95"/>
      <c r="F68" s="95"/>
      <c r="G68" s="102">
        <v>-3920.3100000000004</v>
      </c>
      <c r="H68" s="102">
        <v>-1772.75</v>
      </c>
      <c r="I68" s="94"/>
    </row>
    <row r="69" spans="1:9" ht="15.75">
      <c r="A69" s="97">
        <v>4</v>
      </c>
      <c r="B69" s="95" t="s">
        <v>95</v>
      </c>
      <c r="C69" s="95"/>
      <c r="D69" s="95"/>
      <c r="E69" s="95"/>
      <c r="F69" s="95"/>
      <c r="G69" s="95"/>
      <c r="H69" s="95"/>
      <c r="I69" s="94"/>
    </row>
    <row r="70" spans="1:9" ht="15.75">
      <c r="A70" s="94"/>
      <c r="B70" s="95" t="s">
        <v>44</v>
      </c>
      <c r="C70" s="95"/>
      <c r="D70" s="95"/>
      <c r="E70" s="95"/>
      <c r="F70" s="95"/>
      <c r="G70" s="109">
        <v>-229.61</v>
      </c>
      <c r="H70" s="102">
        <v>-192</v>
      </c>
      <c r="I70" s="94"/>
    </row>
    <row r="71" spans="1:9" ht="14.25">
      <c r="A71" s="94"/>
      <c r="B71" s="94"/>
      <c r="C71" s="94"/>
      <c r="D71" s="94"/>
      <c r="E71" s="94"/>
      <c r="F71" s="94"/>
      <c r="G71" s="94"/>
      <c r="H71" s="94"/>
      <c r="I71" s="94"/>
    </row>
    <row r="72" spans="1:9" ht="15.75">
      <c r="A72" s="97">
        <v>5</v>
      </c>
      <c r="B72" s="95" t="s">
        <v>266</v>
      </c>
      <c r="C72" s="95"/>
      <c r="D72" s="95"/>
      <c r="E72" s="95"/>
      <c r="F72" s="95"/>
      <c r="G72" s="95"/>
      <c r="H72" s="95"/>
      <c r="I72" s="94"/>
    </row>
    <row r="73" spans="1:9" ht="15.75">
      <c r="A73" s="97"/>
      <c r="B73" s="95" t="s">
        <v>267</v>
      </c>
      <c r="C73" s="95"/>
      <c r="D73" s="95"/>
      <c r="E73" s="95"/>
      <c r="F73" s="95"/>
      <c r="G73" s="99">
        <v>6751</v>
      </c>
      <c r="H73" s="99">
        <v>6746</v>
      </c>
      <c r="I73" s="94"/>
    </row>
    <row r="74" spans="1:9" ht="15.75">
      <c r="A74" s="97"/>
      <c r="B74" s="95" t="s">
        <v>268</v>
      </c>
      <c r="C74" s="95"/>
      <c r="D74" s="95"/>
      <c r="E74" s="95"/>
      <c r="F74" s="95"/>
      <c r="G74" s="99">
        <v>9301.5</v>
      </c>
      <c r="H74" s="99">
        <v>9119.25</v>
      </c>
      <c r="I74" s="94"/>
    </row>
    <row r="75" spans="1:9" ht="15.75">
      <c r="A75" s="97"/>
      <c r="B75" s="95" t="s">
        <v>269</v>
      </c>
      <c r="C75" s="95"/>
      <c r="D75" s="95"/>
      <c r="E75" s="95"/>
      <c r="F75" s="95"/>
      <c r="G75" s="99">
        <v>1594</v>
      </c>
      <c r="H75" s="99">
        <v>1593</v>
      </c>
      <c r="I75" s="94"/>
    </row>
    <row r="76" spans="1:9" ht="15.75">
      <c r="A76" s="97"/>
      <c r="B76" s="95" t="s">
        <v>270</v>
      </c>
      <c r="C76" s="95"/>
      <c r="D76" s="95"/>
      <c r="E76" s="95"/>
      <c r="F76" s="95"/>
      <c r="G76" s="99">
        <v>1499</v>
      </c>
      <c r="H76" s="99">
        <v>1498</v>
      </c>
      <c r="I76" s="94"/>
    </row>
    <row r="77" spans="1:9" ht="15.75">
      <c r="A77" s="97"/>
      <c r="B77" s="95" t="s">
        <v>271</v>
      </c>
      <c r="C77" s="95"/>
      <c r="D77" s="95"/>
      <c r="E77" s="95"/>
      <c r="F77" s="95"/>
      <c r="G77" s="99">
        <v>3093</v>
      </c>
      <c r="H77" s="99">
        <v>2810</v>
      </c>
      <c r="I77" s="94"/>
    </row>
    <row r="78" spans="1:9" ht="15.75">
      <c r="A78" s="97"/>
      <c r="B78" s="95" t="s">
        <v>272</v>
      </c>
      <c r="C78" s="95"/>
      <c r="D78" s="95"/>
      <c r="E78" s="95"/>
      <c r="F78" s="95"/>
      <c r="G78" s="99">
        <v>375</v>
      </c>
      <c r="H78" s="99">
        <v>281</v>
      </c>
      <c r="I78" s="94"/>
    </row>
    <row r="79" spans="1:9" ht="15.75">
      <c r="A79" s="97"/>
      <c r="B79" s="95" t="s">
        <v>273</v>
      </c>
      <c r="C79" s="95"/>
      <c r="D79" s="95"/>
      <c r="E79" s="95"/>
      <c r="F79" s="95"/>
      <c r="G79" s="99">
        <v>487</v>
      </c>
      <c r="H79" s="99">
        <v>469</v>
      </c>
      <c r="I79" s="94"/>
    </row>
    <row r="80" spans="1:9" ht="15.75">
      <c r="A80" s="97"/>
      <c r="B80" s="95" t="s">
        <v>274</v>
      </c>
      <c r="C80" s="95"/>
      <c r="D80" s="95"/>
      <c r="E80" s="95"/>
      <c r="F80" s="95"/>
      <c r="G80" s="99">
        <v>56</v>
      </c>
      <c r="H80" s="99">
        <v>38</v>
      </c>
      <c r="I80" s="94"/>
    </row>
    <row r="81" spans="1:9" ht="15.75">
      <c r="A81" s="97"/>
      <c r="B81" s="95" t="s">
        <v>275</v>
      </c>
      <c r="C81" s="95"/>
      <c r="D81" s="95"/>
      <c r="E81" s="95"/>
      <c r="F81" s="95"/>
      <c r="G81" s="99">
        <v>562</v>
      </c>
      <c r="H81" s="99">
        <v>936</v>
      </c>
      <c r="I81" s="94"/>
    </row>
    <row r="82" spans="1:9" ht="15.75">
      <c r="A82" s="97"/>
      <c r="B82" s="95" t="s">
        <v>276</v>
      </c>
      <c r="C82" s="95"/>
      <c r="D82" s="95"/>
      <c r="E82" s="95"/>
      <c r="F82" s="95"/>
      <c r="G82" s="99">
        <v>1968</v>
      </c>
      <c r="H82" s="99">
        <v>1967</v>
      </c>
      <c r="I82" s="94"/>
    </row>
    <row r="83" spans="1:9" ht="15.75">
      <c r="A83" s="97"/>
      <c r="B83" s="95" t="s">
        <v>277</v>
      </c>
      <c r="C83" s="95"/>
      <c r="D83" s="95"/>
      <c r="E83" s="95"/>
      <c r="F83" s="95"/>
      <c r="G83" s="99">
        <v>816.9</v>
      </c>
      <c r="H83" s="99">
        <v>800.88</v>
      </c>
      <c r="I83" s="94"/>
    </row>
    <row r="84" spans="1:9" ht="15.75">
      <c r="A84" s="97"/>
      <c r="B84" s="95" t="s">
        <v>278</v>
      </c>
      <c r="C84" s="95"/>
      <c r="D84" s="95"/>
      <c r="E84" s="95"/>
      <c r="F84" s="95"/>
      <c r="G84" s="99">
        <v>194</v>
      </c>
      <c r="H84" s="99">
        <v>190.5</v>
      </c>
      <c r="I84" s="94"/>
    </row>
    <row r="85" spans="1:9" ht="15.75">
      <c r="A85" s="94"/>
      <c r="B85" s="94"/>
      <c r="C85" s="94"/>
      <c r="D85" s="94"/>
      <c r="E85" s="94"/>
      <c r="F85" s="94"/>
      <c r="G85" s="102">
        <v>26697.4</v>
      </c>
      <c r="H85" s="102">
        <v>26448.63</v>
      </c>
      <c r="I85" s="94"/>
    </row>
    <row r="86" spans="1:9" ht="15.75">
      <c r="A86" s="97">
        <v>6</v>
      </c>
      <c r="B86" s="95" t="s">
        <v>279</v>
      </c>
      <c r="C86" s="95"/>
      <c r="D86" s="95"/>
      <c r="E86" s="95"/>
      <c r="F86" s="95"/>
      <c r="G86" s="99"/>
      <c r="H86" s="99"/>
      <c r="I86" s="94"/>
    </row>
    <row r="87" spans="1:9" ht="15.75">
      <c r="A87" s="97"/>
      <c r="B87" s="95" t="s">
        <v>280</v>
      </c>
      <c r="C87" s="95"/>
      <c r="D87" s="95"/>
      <c r="E87" s="95"/>
      <c r="F87" s="95"/>
      <c r="G87" s="99">
        <v>38754.8</v>
      </c>
      <c r="H87" s="99">
        <v>37994.92</v>
      </c>
      <c r="I87" s="94"/>
    </row>
    <row r="88" spans="1:9" ht="15.75">
      <c r="A88" s="97"/>
      <c r="B88" s="95" t="s">
        <v>281</v>
      </c>
      <c r="C88" s="95"/>
      <c r="D88" s="95"/>
      <c r="E88" s="95"/>
      <c r="F88" s="95"/>
      <c r="G88" s="99">
        <v>4164</v>
      </c>
      <c r="H88" s="99">
        <v>4090</v>
      </c>
      <c r="I88" s="94"/>
    </row>
    <row r="89" spans="1:9" ht="15.75">
      <c r="A89" s="97"/>
      <c r="B89" s="95" t="s">
        <v>282</v>
      </c>
      <c r="C89" s="95"/>
      <c r="D89" s="95"/>
      <c r="E89" s="95"/>
      <c r="F89" s="95"/>
      <c r="G89" s="99">
        <v>0</v>
      </c>
      <c r="H89" s="99">
        <v>2078.0099999999998</v>
      </c>
      <c r="I89" s="94"/>
    </row>
    <row r="90" spans="1:9" ht="15.75">
      <c r="A90" s="97"/>
      <c r="B90" s="110" t="s">
        <v>283</v>
      </c>
      <c r="C90" s="95"/>
      <c r="D90" s="95"/>
      <c r="E90" s="95"/>
      <c r="F90" s="95"/>
      <c r="G90" s="99">
        <v>954.45</v>
      </c>
      <c r="H90" s="99">
        <v>828.9</v>
      </c>
      <c r="I90" s="94"/>
    </row>
    <row r="91" spans="1:9" ht="15.75">
      <c r="A91" s="97"/>
      <c r="B91" s="110" t="s">
        <v>284</v>
      </c>
      <c r="C91" s="95"/>
      <c r="D91" s="95"/>
      <c r="E91" s="95"/>
      <c r="F91" s="95"/>
      <c r="G91" s="99">
        <v>3672</v>
      </c>
      <c r="H91" s="99">
        <v>2700</v>
      </c>
      <c r="I91" s="94"/>
    </row>
    <row r="92" spans="1:9" ht="15.75">
      <c r="A92" s="97"/>
      <c r="B92" s="110" t="s">
        <v>285</v>
      </c>
      <c r="C92" s="95"/>
      <c r="D92" s="95"/>
      <c r="E92" s="95"/>
      <c r="F92" s="95"/>
      <c r="G92" s="99">
        <v>2448</v>
      </c>
      <c r="H92" s="99">
        <v>1800</v>
      </c>
      <c r="I92" s="111"/>
    </row>
    <row r="93" spans="1:9" ht="15.75">
      <c r="A93" s="97"/>
      <c r="B93" s="110" t="s">
        <v>286</v>
      </c>
      <c r="C93" s="95"/>
      <c r="D93" s="95"/>
      <c r="E93" s="95"/>
      <c r="F93" s="95"/>
      <c r="G93" s="99">
        <v>844</v>
      </c>
      <c r="H93" s="99">
        <v>621</v>
      </c>
      <c r="I93" s="94"/>
    </row>
    <row r="94" spans="1:9" ht="15.75">
      <c r="A94" s="97"/>
      <c r="B94" s="95" t="s">
        <v>287</v>
      </c>
      <c r="C94" s="95"/>
      <c r="D94" s="95"/>
      <c r="E94" s="95"/>
      <c r="F94" s="95"/>
      <c r="G94" s="99">
        <v>543.599230769231</v>
      </c>
      <c r="H94" s="99">
        <v>734.3173626373626</v>
      </c>
      <c r="I94" s="94"/>
    </row>
    <row r="95" spans="1:9" ht="15.75">
      <c r="A95" s="97"/>
      <c r="B95" s="95" t="s">
        <v>288</v>
      </c>
      <c r="C95" s="94"/>
      <c r="D95" s="94"/>
      <c r="E95" s="94"/>
      <c r="F95" s="94"/>
      <c r="G95" s="99">
        <v>566.26</v>
      </c>
      <c r="H95" s="99">
        <v>11920</v>
      </c>
      <c r="I95" s="94"/>
    </row>
    <row r="96" spans="1:9" ht="15.75">
      <c r="A96" s="97"/>
      <c r="B96" s="95" t="s">
        <v>289</v>
      </c>
      <c r="C96" s="94"/>
      <c r="D96" s="94"/>
      <c r="E96" s="94"/>
      <c r="F96" s="94"/>
      <c r="G96" s="99">
        <v>85</v>
      </c>
      <c r="H96" s="99">
        <v>1690</v>
      </c>
      <c r="I96" s="94"/>
    </row>
    <row r="97" spans="1:9" ht="15.75">
      <c r="A97" s="97"/>
      <c r="B97" s="95" t="s">
        <v>290</v>
      </c>
      <c r="C97" s="94"/>
      <c r="D97" s="94"/>
      <c r="E97" s="94"/>
      <c r="F97" s="94"/>
      <c r="G97" s="99">
        <v>0</v>
      </c>
      <c r="H97" s="99">
        <v>125.25</v>
      </c>
      <c r="I97" s="94"/>
    </row>
    <row r="98" spans="1:9" ht="15.75">
      <c r="A98" s="97"/>
      <c r="B98" s="95" t="s">
        <v>291</v>
      </c>
      <c r="C98" s="94"/>
      <c r="D98" s="94"/>
      <c r="E98" s="94"/>
      <c r="F98" s="94"/>
      <c r="G98" s="99">
        <v>1.4</v>
      </c>
      <c r="H98" s="99">
        <v>29.75</v>
      </c>
      <c r="I98" s="94"/>
    </row>
    <row r="99" spans="1:9" ht="15.75">
      <c r="A99" s="97"/>
      <c r="B99" s="95" t="s">
        <v>292</v>
      </c>
      <c r="C99" s="94"/>
      <c r="D99" s="94"/>
      <c r="E99" s="94"/>
      <c r="F99" s="94"/>
      <c r="G99" s="99">
        <v>0</v>
      </c>
      <c r="H99" s="99">
        <v>750</v>
      </c>
      <c r="I99" s="94"/>
    </row>
    <row r="100" spans="1:9" ht="15.75">
      <c r="A100" s="97"/>
      <c r="B100" s="95" t="s">
        <v>293</v>
      </c>
      <c r="C100" s="94"/>
      <c r="D100" s="94"/>
      <c r="E100" s="94"/>
      <c r="F100" s="94"/>
      <c r="G100" s="99">
        <v>0</v>
      </c>
      <c r="H100" s="99">
        <v>56.879999999999995</v>
      </c>
      <c r="I100" s="94"/>
    </row>
    <row r="101" spans="1:9" ht="15.75">
      <c r="A101" s="97"/>
      <c r="B101" s="110" t="s">
        <v>294</v>
      </c>
      <c r="C101" s="94"/>
      <c r="D101" s="94"/>
      <c r="E101" s="94"/>
      <c r="F101" s="94"/>
      <c r="G101" s="99">
        <v>134.26</v>
      </c>
      <c r="H101" s="99">
        <v>2160</v>
      </c>
      <c r="I101" s="94"/>
    </row>
    <row r="102" spans="1:9" ht="15.75">
      <c r="A102" s="97"/>
      <c r="B102" s="110" t="s">
        <v>295</v>
      </c>
      <c r="C102" s="94"/>
      <c r="D102" s="94"/>
      <c r="E102" s="94"/>
      <c r="F102" s="94"/>
      <c r="G102" s="99">
        <v>23.94</v>
      </c>
      <c r="H102" s="99">
        <v>378</v>
      </c>
      <c r="I102" s="94"/>
    </row>
    <row r="103" spans="1:9" ht="15.75">
      <c r="A103" s="97"/>
      <c r="B103" s="110" t="s">
        <v>296</v>
      </c>
      <c r="C103" s="94"/>
      <c r="D103" s="94"/>
      <c r="E103" s="94"/>
      <c r="F103" s="94"/>
      <c r="G103" s="99">
        <v>22</v>
      </c>
      <c r="H103" s="99">
        <v>350.25</v>
      </c>
      <c r="I103" s="94"/>
    </row>
    <row r="104" spans="1:9" ht="15.75">
      <c r="A104" s="97"/>
      <c r="B104" s="95" t="s">
        <v>297</v>
      </c>
      <c r="C104" s="95"/>
      <c r="D104" s="95"/>
      <c r="E104" s="95"/>
      <c r="F104" s="95"/>
      <c r="G104" s="99">
        <v>21227.04</v>
      </c>
      <c r="H104" s="99">
        <v>20811.96</v>
      </c>
      <c r="I104" s="94"/>
    </row>
    <row r="105" spans="1:9" ht="15.75">
      <c r="A105" s="97"/>
      <c r="B105" s="95" t="s">
        <v>298</v>
      </c>
      <c r="C105" s="95"/>
      <c r="D105" s="95"/>
      <c r="E105" s="95"/>
      <c r="F105" s="95"/>
      <c r="G105" s="99">
        <v>2252.46</v>
      </c>
      <c r="H105" s="99">
        <v>2091.2400000000002</v>
      </c>
      <c r="I105" s="94"/>
    </row>
    <row r="106" spans="1:9" ht="15.75">
      <c r="A106" s="97"/>
      <c r="B106" s="95" t="s">
        <v>299</v>
      </c>
      <c r="C106" s="95"/>
      <c r="D106" s="95"/>
      <c r="E106" s="95"/>
      <c r="F106" s="95"/>
      <c r="G106" s="99">
        <v>5094.48</v>
      </c>
      <c r="H106" s="99">
        <v>4994.88</v>
      </c>
      <c r="I106" s="94"/>
    </row>
    <row r="107" spans="1:9" ht="15.75">
      <c r="A107" s="97"/>
      <c r="B107" s="95" t="s">
        <v>300</v>
      </c>
      <c r="C107" s="95"/>
      <c r="D107" s="95"/>
      <c r="E107" s="95"/>
      <c r="F107" s="95"/>
      <c r="G107" s="99">
        <v>3672</v>
      </c>
      <c r="H107" s="99">
        <v>3565.8300000000004</v>
      </c>
      <c r="I107" s="94"/>
    </row>
    <row r="108" spans="1:9" ht="15.75">
      <c r="A108" s="94"/>
      <c r="B108" s="95" t="s">
        <v>301</v>
      </c>
      <c r="C108" s="95"/>
      <c r="D108" s="95"/>
      <c r="E108" s="95"/>
      <c r="F108" s="95"/>
      <c r="G108" s="99">
        <v>1059</v>
      </c>
      <c r="H108" s="99">
        <v>310</v>
      </c>
      <c r="I108" s="94"/>
    </row>
    <row r="109" spans="1:9" ht="15.75">
      <c r="A109" s="94"/>
      <c r="B109" s="95"/>
      <c r="C109" s="95"/>
      <c r="D109" s="95"/>
      <c r="E109" s="95"/>
      <c r="F109" s="95"/>
      <c r="G109" s="102">
        <v>85518.68923076923</v>
      </c>
      <c r="H109" s="102">
        <v>100081.18736263737</v>
      </c>
      <c r="I109" s="94"/>
    </row>
    <row r="110" spans="1:9" ht="14.25">
      <c r="A110" s="94"/>
      <c r="B110" s="94"/>
      <c r="C110" s="94"/>
      <c r="D110" s="94"/>
      <c r="E110" s="94"/>
      <c r="F110" s="94"/>
      <c r="G110" s="94"/>
      <c r="H110" s="94"/>
      <c r="I110" s="94"/>
    </row>
    <row r="111" spans="1:9" ht="18">
      <c r="A111" s="96" t="s">
        <v>245</v>
      </c>
      <c r="B111" s="95"/>
      <c r="C111" s="95"/>
      <c r="D111" s="95"/>
      <c r="E111" s="95"/>
      <c r="F111" s="97"/>
      <c r="G111" s="99"/>
      <c r="H111" s="105"/>
      <c r="I111" s="94"/>
    </row>
    <row r="112" spans="1:9" ht="15.75">
      <c r="A112" s="95"/>
      <c r="B112" s="95"/>
      <c r="C112" s="95"/>
      <c r="D112" s="95"/>
      <c r="E112" s="95"/>
      <c r="F112" s="97"/>
      <c r="G112" s="99"/>
      <c r="H112" s="99"/>
      <c r="I112" s="94"/>
    </row>
    <row r="113" spans="1:9" ht="18">
      <c r="A113" s="96" t="s">
        <v>246</v>
      </c>
      <c r="B113" s="95"/>
      <c r="C113" s="95"/>
      <c r="D113" s="95"/>
      <c r="E113" s="95"/>
      <c r="F113" s="97"/>
      <c r="G113" s="99"/>
      <c r="H113" s="99"/>
      <c r="I113" s="94"/>
    </row>
    <row r="114" spans="1:9" ht="18">
      <c r="A114" s="96"/>
      <c r="B114" s="95"/>
      <c r="C114" s="95"/>
      <c r="D114" s="95"/>
      <c r="E114" s="95"/>
      <c r="F114" s="97"/>
      <c r="G114" s="99"/>
      <c r="H114" s="99"/>
      <c r="I114" s="94"/>
    </row>
    <row r="115" spans="1:9" ht="15.75">
      <c r="A115" s="97" t="s">
        <v>247</v>
      </c>
      <c r="B115" s="95"/>
      <c r="C115" s="95"/>
      <c r="D115" s="95"/>
      <c r="E115" s="95"/>
      <c r="F115" s="97"/>
      <c r="G115" s="106">
        <v>2019</v>
      </c>
      <c r="H115" s="106">
        <v>2018</v>
      </c>
      <c r="I115" s="94"/>
    </row>
    <row r="116" spans="1:9" ht="15.75">
      <c r="A116" s="97">
        <v>7</v>
      </c>
      <c r="B116" s="95" t="s">
        <v>302</v>
      </c>
      <c r="C116" s="95"/>
      <c r="D116" s="95"/>
      <c r="E116" s="95"/>
      <c r="F116" s="95"/>
      <c r="G116" s="107" t="s">
        <v>113</v>
      </c>
      <c r="H116" s="107" t="s">
        <v>113</v>
      </c>
      <c r="I116" s="94"/>
    </row>
    <row r="117" spans="1:9" ht="15.75">
      <c r="A117" s="97"/>
      <c r="B117" s="95" t="s">
        <v>303</v>
      </c>
      <c r="C117" s="95"/>
      <c r="D117" s="95"/>
      <c r="E117" s="95"/>
      <c r="F117" s="95"/>
      <c r="G117" s="112">
        <v>6778.84301369863</v>
      </c>
      <c r="H117" s="112">
        <v>7819.655616438356</v>
      </c>
      <c r="I117" s="94"/>
    </row>
    <row r="118" spans="1:9" ht="15.75">
      <c r="A118" s="97"/>
      <c r="B118" s="95" t="s">
        <v>304</v>
      </c>
      <c r="C118" s="95"/>
      <c r="D118" s="95"/>
      <c r="E118" s="95"/>
      <c r="F118" s="95"/>
      <c r="G118" s="112">
        <v>1771.6599999999999</v>
      </c>
      <c r="H118" s="112">
        <v>1381.52</v>
      </c>
      <c r="I118" s="94"/>
    </row>
    <row r="119" spans="1:9" ht="15.75">
      <c r="A119" s="97"/>
      <c r="B119" s="95" t="s">
        <v>305</v>
      </c>
      <c r="C119" s="95"/>
      <c r="D119" s="95"/>
      <c r="E119" s="95"/>
      <c r="F119" s="95"/>
      <c r="G119" s="112">
        <v>5647.04</v>
      </c>
      <c r="H119" s="112">
        <v>4098.320000000001</v>
      </c>
      <c r="I119" s="94"/>
    </row>
    <row r="120" spans="1:9" ht="15.75">
      <c r="A120" s="97"/>
      <c r="B120" s="95"/>
      <c r="C120" s="95"/>
      <c r="D120" s="95"/>
      <c r="E120" s="95"/>
      <c r="F120" s="95"/>
      <c r="G120" s="102">
        <v>14197.543013698629</v>
      </c>
      <c r="H120" s="102">
        <v>13299.495616438358</v>
      </c>
      <c r="I120" s="94"/>
    </row>
    <row r="121" spans="1:9" ht="15.75">
      <c r="A121" s="97">
        <v>8</v>
      </c>
      <c r="B121" s="95" t="s">
        <v>306</v>
      </c>
      <c r="C121" s="95"/>
      <c r="D121" s="95"/>
      <c r="E121" s="95"/>
      <c r="F121" s="95"/>
      <c r="G121" s="99"/>
      <c r="H121" s="99"/>
      <c r="I121" s="94"/>
    </row>
    <row r="122" spans="1:9" ht="15.75">
      <c r="A122" s="104"/>
      <c r="B122" s="95" t="s">
        <v>307</v>
      </c>
      <c r="C122" s="94"/>
      <c r="D122" s="94"/>
      <c r="E122" s="94"/>
      <c r="F122" s="94"/>
      <c r="G122" s="112">
        <v>1954.7199999999998</v>
      </c>
      <c r="H122" s="112">
        <v>2116.09</v>
      </c>
      <c r="I122" s="94"/>
    </row>
    <row r="123" spans="1:9" ht="15.75">
      <c r="A123" s="104"/>
      <c r="B123" s="95" t="s">
        <v>308</v>
      </c>
      <c r="C123" s="94"/>
      <c r="D123" s="94"/>
      <c r="E123" s="94"/>
      <c r="F123" s="94"/>
      <c r="G123" s="112">
        <v>3858.36</v>
      </c>
      <c r="H123" s="112">
        <v>2888.93</v>
      </c>
      <c r="I123" s="94"/>
    </row>
    <row r="124" spans="1:9" ht="15.75">
      <c r="A124" s="104"/>
      <c r="B124" s="95" t="s">
        <v>309</v>
      </c>
      <c r="C124" s="94"/>
      <c r="D124" s="94"/>
      <c r="E124" s="94"/>
      <c r="F124" s="94"/>
      <c r="G124" s="112">
        <v>427.3300000000001</v>
      </c>
      <c r="H124" s="112">
        <v>403.73</v>
      </c>
      <c r="I124" s="94"/>
    </row>
    <row r="125" spans="1:9" ht="15.75">
      <c r="A125" s="104"/>
      <c r="B125" s="95" t="s">
        <v>310</v>
      </c>
      <c r="C125" s="94"/>
      <c r="D125" s="94"/>
      <c r="E125" s="94"/>
      <c r="F125" s="94"/>
      <c r="G125" s="112">
        <v>2287.2925479452097</v>
      </c>
      <c r="H125" s="112">
        <v>2252.6214520547946</v>
      </c>
      <c r="I125" s="94"/>
    </row>
    <row r="126" spans="1:9" ht="15.75">
      <c r="A126" s="104"/>
      <c r="B126" s="95" t="s">
        <v>311</v>
      </c>
      <c r="C126" s="94"/>
      <c r="D126" s="94"/>
      <c r="E126" s="94"/>
      <c r="F126" s="94"/>
      <c r="G126" s="112">
        <v>1500</v>
      </c>
      <c r="H126" s="112">
        <v>2766</v>
      </c>
      <c r="I126" s="94"/>
    </row>
    <row r="127" spans="1:9" ht="15.75">
      <c r="A127" s="104"/>
      <c r="B127" s="94"/>
      <c r="C127" s="94"/>
      <c r="D127" s="94"/>
      <c r="E127" s="94"/>
      <c r="F127" s="94"/>
      <c r="G127" s="102">
        <v>10027.70254794521</v>
      </c>
      <c r="H127" s="102">
        <v>10427.371452054795</v>
      </c>
      <c r="I127" s="94"/>
    </row>
    <row r="128" spans="1:9" ht="15.75">
      <c r="A128" s="104">
        <v>9</v>
      </c>
      <c r="B128" s="95" t="s">
        <v>312</v>
      </c>
      <c r="C128" s="94"/>
      <c r="D128" s="94"/>
      <c r="E128" s="94"/>
      <c r="F128" s="94"/>
      <c r="G128" s="99"/>
      <c r="H128" s="99"/>
      <c r="I128" s="94"/>
    </row>
    <row r="129" spans="1:9" ht="15.75">
      <c r="A129" s="104"/>
      <c r="B129" s="95" t="s">
        <v>313</v>
      </c>
      <c r="C129" s="94"/>
      <c r="D129" s="94"/>
      <c r="E129" s="94"/>
      <c r="F129" s="94"/>
      <c r="G129" s="113">
        <v>7166.210000000001</v>
      </c>
      <c r="H129" s="113">
        <v>5951.5199999999995</v>
      </c>
      <c r="I129" s="94"/>
    </row>
    <row r="130" spans="1:9" ht="15.75">
      <c r="A130" s="104"/>
      <c r="B130" s="95" t="s">
        <v>314</v>
      </c>
      <c r="C130" s="94"/>
      <c r="D130" s="94"/>
      <c r="E130" s="94"/>
      <c r="F130" s="94"/>
      <c r="G130" s="113">
        <v>40</v>
      </c>
      <c r="H130" s="113">
        <v>40</v>
      </c>
      <c r="I130" s="94"/>
    </row>
    <row r="131" spans="1:9" ht="15.75">
      <c r="A131" s="104"/>
      <c r="B131" s="95" t="s">
        <v>315</v>
      </c>
      <c r="C131" s="94"/>
      <c r="D131" s="94"/>
      <c r="E131" s="94"/>
      <c r="F131" s="94"/>
      <c r="G131" s="113">
        <v>472.56000000000006</v>
      </c>
      <c r="H131" s="113">
        <v>494.011847826087</v>
      </c>
      <c r="I131" s="94"/>
    </row>
    <row r="132" spans="1:9" ht="15.75">
      <c r="A132" s="104"/>
      <c r="B132" s="95" t="s">
        <v>316</v>
      </c>
      <c r="C132" s="94"/>
      <c r="D132" s="94"/>
      <c r="E132" s="94"/>
      <c r="F132" s="94"/>
      <c r="G132" s="113">
        <v>687.887123287671</v>
      </c>
      <c r="H132" s="113">
        <v>662.7456164383561</v>
      </c>
      <c r="I132" s="94"/>
    </row>
    <row r="133" spans="1:9" ht="15.75">
      <c r="A133" s="104"/>
      <c r="B133" s="95" t="s">
        <v>317</v>
      </c>
      <c r="C133" s="94"/>
      <c r="D133" s="94"/>
      <c r="E133" s="94"/>
      <c r="F133" s="94"/>
      <c r="G133" s="113">
        <v>581.06</v>
      </c>
      <c r="H133" s="113">
        <v>325</v>
      </c>
      <c r="I133" s="94"/>
    </row>
    <row r="134" spans="1:9" ht="15.75">
      <c r="A134" s="104"/>
      <c r="B134" s="95" t="s">
        <v>318</v>
      </c>
      <c r="C134" s="94"/>
      <c r="D134" s="94"/>
      <c r="E134" s="94"/>
      <c r="F134" s="94"/>
      <c r="G134" s="113">
        <v>6329.68</v>
      </c>
      <c r="H134" s="113">
        <v>5063.999999999999</v>
      </c>
      <c r="I134" s="94"/>
    </row>
    <row r="135" spans="1:9" ht="15.75">
      <c r="A135" s="104"/>
      <c r="B135" s="95" t="s">
        <v>319</v>
      </c>
      <c r="C135" s="94"/>
      <c r="D135" s="94"/>
      <c r="E135" s="94"/>
      <c r="F135" s="94"/>
      <c r="G135" s="113">
        <v>3444</v>
      </c>
      <c r="H135" s="113">
        <v>0</v>
      </c>
      <c r="I135" s="94"/>
    </row>
    <row r="136" spans="1:9" ht="15.75">
      <c r="A136" s="104"/>
      <c r="B136" s="95" t="s">
        <v>320</v>
      </c>
      <c r="C136" s="94"/>
      <c r="D136" s="94"/>
      <c r="E136" s="94"/>
      <c r="F136" s="94"/>
      <c r="G136" s="113">
        <v>626.39</v>
      </c>
      <c r="H136" s="113">
        <v>0</v>
      </c>
      <c r="I136" s="94"/>
    </row>
    <row r="137" spans="1:9" ht="15.75">
      <c r="A137" s="104"/>
      <c r="B137" s="95" t="s">
        <v>321</v>
      </c>
      <c r="C137" s="94"/>
      <c r="D137" s="94"/>
      <c r="E137" s="94"/>
      <c r="F137" s="94"/>
      <c r="G137" s="113">
        <v>0</v>
      </c>
      <c r="H137" s="113">
        <v>247</v>
      </c>
      <c r="I137" s="94"/>
    </row>
    <row r="138" spans="1:9" ht="15.75">
      <c r="A138" s="104"/>
      <c r="B138" s="95" t="s">
        <v>322</v>
      </c>
      <c r="C138" s="94"/>
      <c r="D138" s="94"/>
      <c r="E138" s="94"/>
      <c r="F138" s="94"/>
      <c r="G138" s="113">
        <v>1168.11</v>
      </c>
      <c r="H138" s="113">
        <v>1426.7631506849314</v>
      </c>
      <c r="I138" s="94"/>
    </row>
    <row r="139" spans="1:9" ht="15.75">
      <c r="A139" s="104"/>
      <c r="B139" s="95" t="s">
        <v>323</v>
      </c>
      <c r="C139" s="94"/>
      <c r="D139" s="94"/>
      <c r="E139" s="94"/>
      <c r="F139" s="94"/>
      <c r="G139" s="113">
        <v>21661</v>
      </c>
      <c r="H139" s="113">
        <v>21661</v>
      </c>
      <c r="I139" s="94"/>
    </row>
    <row r="140" spans="1:9" ht="15.75">
      <c r="A140" s="104"/>
      <c r="B140" s="94"/>
      <c r="C140" s="94"/>
      <c r="D140" s="94"/>
      <c r="E140" s="94"/>
      <c r="F140" s="94"/>
      <c r="G140" s="102">
        <v>42176.89712328767</v>
      </c>
      <c r="H140" s="102">
        <v>35872.04061494938</v>
      </c>
      <c r="I140" s="94"/>
    </row>
    <row r="141" spans="1:9" ht="15.75">
      <c r="A141" s="104">
        <v>10</v>
      </c>
      <c r="B141" s="95" t="s">
        <v>324</v>
      </c>
      <c r="C141" s="94"/>
      <c r="D141" s="94"/>
      <c r="E141" s="94"/>
      <c r="F141" s="94"/>
      <c r="G141" s="99"/>
      <c r="H141" s="99"/>
      <c r="I141" s="94"/>
    </row>
    <row r="142" spans="1:9" ht="15.75">
      <c r="A142" s="104"/>
      <c r="B142" s="95" t="s">
        <v>325</v>
      </c>
      <c r="C142" s="94"/>
      <c r="D142" s="94"/>
      <c r="E142" s="94"/>
      <c r="F142" s="94"/>
      <c r="G142" s="99">
        <v>300</v>
      </c>
      <c r="H142" s="113">
        <v>300</v>
      </c>
      <c r="I142" s="94"/>
    </row>
    <row r="143" spans="1:9" ht="15.75">
      <c r="A143" s="104"/>
      <c r="B143" s="95" t="s">
        <v>326</v>
      </c>
      <c r="C143" s="94"/>
      <c r="D143" s="94"/>
      <c r="E143" s="94"/>
      <c r="F143" s="94"/>
      <c r="G143" s="113">
        <v>300</v>
      </c>
      <c r="H143" s="113">
        <v>300</v>
      </c>
      <c r="I143" s="94"/>
    </row>
    <row r="144" spans="1:9" ht="15.75">
      <c r="A144" s="104"/>
      <c r="B144" s="95" t="s">
        <v>327</v>
      </c>
      <c r="C144" s="94"/>
      <c r="D144" s="94"/>
      <c r="E144" s="94"/>
      <c r="F144" s="94"/>
      <c r="G144" s="113">
        <v>800</v>
      </c>
      <c r="H144" s="113">
        <v>800</v>
      </c>
      <c r="I144" s="94"/>
    </row>
    <row r="145" spans="1:9" ht="15.75">
      <c r="A145" s="104"/>
      <c r="B145" s="95" t="s">
        <v>328</v>
      </c>
      <c r="C145" s="94"/>
      <c r="D145" s="94"/>
      <c r="E145" s="94"/>
      <c r="F145" s="94"/>
      <c r="G145" s="113">
        <v>300</v>
      </c>
      <c r="H145" s="113">
        <v>300</v>
      </c>
      <c r="I145" s="94"/>
    </row>
    <row r="146" spans="1:9" ht="15.75">
      <c r="A146" s="104"/>
      <c r="B146" s="95" t="s">
        <v>329</v>
      </c>
      <c r="C146" s="94"/>
      <c r="D146" s="94"/>
      <c r="E146" s="94"/>
      <c r="F146" s="94"/>
      <c r="G146" s="113">
        <v>300</v>
      </c>
      <c r="H146" s="113">
        <v>300</v>
      </c>
      <c r="I146" s="94"/>
    </row>
    <row r="147" spans="1:9" ht="15.75">
      <c r="A147" s="104"/>
      <c r="B147" s="95" t="s">
        <v>330</v>
      </c>
      <c r="C147" s="94"/>
      <c r="D147" s="94"/>
      <c r="E147" s="94"/>
      <c r="F147" s="94"/>
      <c r="G147" s="113">
        <v>300</v>
      </c>
      <c r="H147" s="113">
        <v>300</v>
      </c>
      <c r="I147" s="94"/>
    </row>
    <row r="148" spans="1:9" ht="15.75">
      <c r="A148" s="104"/>
      <c r="B148" s="95" t="s">
        <v>331</v>
      </c>
      <c r="C148" s="94"/>
      <c r="D148" s="94"/>
      <c r="E148" s="94"/>
      <c r="F148" s="94"/>
      <c r="G148" s="113">
        <v>300</v>
      </c>
      <c r="H148" s="113">
        <v>300</v>
      </c>
      <c r="I148" s="94"/>
    </row>
    <row r="149" spans="1:9" ht="15.75">
      <c r="A149" s="104"/>
      <c r="B149" s="95" t="s">
        <v>69</v>
      </c>
      <c r="C149" s="94"/>
      <c r="D149" s="94"/>
      <c r="E149" s="94"/>
      <c r="F149" s="94"/>
      <c r="G149" s="113">
        <v>1000</v>
      </c>
      <c r="H149" s="113">
        <v>1230</v>
      </c>
      <c r="I149" s="94"/>
    </row>
    <row r="150" spans="1:9" ht="15.75">
      <c r="A150" s="104"/>
      <c r="B150" s="95" t="s">
        <v>257</v>
      </c>
      <c r="C150" s="94"/>
      <c r="D150" s="94"/>
      <c r="E150" s="94"/>
      <c r="F150" s="94"/>
      <c r="G150" s="113">
        <v>650</v>
      </c>
      <c r="H150" s="113">
        <v>626</v>
      </c>
      <c r="I150" s="94"/>
    </row>
    <row r="151" spans="1:9" ht="15.75">
      <c r="A151" s="104"/>
      <c r="B151" s="95" t="s">
        <v>332</v>
      </c>
      <c r="C151" s="94"/>
      <c r="D151" s="94"/>
      <c r="E151" s="94"/>
      <c r="F151" s="94"/>
      <c r="G151" s="113">
        <v>300</v>
      </c>
      <c r="H151" s="113">
        <v>300</v>
      </c>
      <c r="I151" s="94"/>
    </row>
    <row r="152" spans="1:9" ht="15.75">
      <c r="A152" s="104"/>
      <c r="B152" s="95" t="s">
        <v>333</v>
      </c>
      <c r="C152" s="94"/>
      <c r="D152" s="94"/>
      <c r="E152" s="94"/>
      <c r="F152" s="94"/>
      <c r="G152" s="113">
        <v>300</v>
      </c>
      <c r="H152" s="113">
        <v>300</v>
      </c>
      <c r="I152" s="94"/>
    </row>
    <row r="153" spans="1:9" ht="15.75">
      <c r="A153" s="104"/>
      <c r="B153" s="95" t="s">
        <v>258</v>
      </c>
      <c r="C153" s="94"/>
      <c r="D153" s="94"/>
      <c r="E153" s="94"/>
      <c r="F153" s="94"/>
      <c r="G153" s="113">
        <v>92.5</v>
      </c>
      <c r="H153" s="113">
        <v>105.4</v>
      </c>
      <c r="I153" s="94"/>
    </row>
    <row r="154" spans="1:9" ht="15.75">
      <c r="A154" s="104"/>
      <c r="B154" s="95" t="s">
        <v>334</v>
      </c>
      <c r="C154" s="94"/>
      <c r="D154" s="94"/>
      <c r="E154" s="94"/>
      <c r="F154" s="94"/>
      <c r="G154" s="113">
        <v>1239.05</v>
      </c>
      <c r="H154" s="113">
        <v>1100.85</v>
      </c>
      <c r="I154" s="94"/>
    </row>
    <row r="155" spans="1:9" ht="15.75">
      <c r="A155" s="104"/>
      <c r="B155" s="95" t="s">
        <v>260</v>
      </c>
      <c r="C155" s="94"/>
      <c r="D155" s="94"/>
      <c r="E155" s="94"/>
      <c r="F155" s="94"/>
      <c r="G155" s="113">
        <v>3813</v>
      </c>
      <c r="H155" s="113">
        <v>3777.4999999999995</v>
      </c>
      <c r="I155" s="94"/>
    </row>
    <row r="156" spans="1:9" ht="15.75">
      <c r="A156" s="104"/>
      <c r="B156" s="95" t="s">
        <v>335</v>
      </c>
      <c r="C156" s="94"/>
      <c r="D156" s="94"/>
      <c r="E156" s="94"/>
      <c r="F156" s="94"/>
      <c r="G156" s="113">
        <v>0</v>
      </c>
      <c r="H156" s="113">
        <v>1000</v>
      </c>
      <c r="I156" s="94"/>
    </row>
    <row r="157" spans="1:9" ht="15.75">
      <c r="A157" s="104"/>
      <c r="B157" s="95" t="s">
        <v>336</v>
      </c>
      <c r="C157" s="94"/>
      <c r="D157" s="94"/>
      <c r="E157" s="94"/>
      <c r="F157" s="94"/>
      <c r="G157" s="113">
        <v>300</v>
      </c>
      <c r="H157" s="113">
        <v>0</v>
      </c>
      <c r="I157" s="94"/>
    </row>
    <row r="158" spans="1:9" ht="15.75">
      <c r="A158" s="104"/>
      <c r="B158" s="95" t="s">
        <v>337</v>
      </c>
      <c r="C158" s="94"/>
      <c r="D158" s="94"/>
      <c r="E158" s="94"/>
      <c r="F158" s="94"/>
      <c r="G158" s="113">
        <v>300</v>
      </c>
      <c r="H158" s="113">
        <v>300</v>
      </c>
      <c r="I158" s="94"/>
    </row>
    <row r="159" spans="1:9" ht="15.75">
      <c r="A159" s="104"/>
      <c r="B159" s="95" t="s">
        <v>338</v>
      </c>
      <c r="C159" s="94"/>
      <c r="D159" s="94"/>
      <c r="E159" s="94"/>
      <c r="F159" s="94"/>
      <c r="G159" s="113">
        <v>300</v>
      </c>
      <c r="H159" s="113">
        <v>300</v>
      </c>
      <c r="I159" s="94"/>
    </row>
    <row r="160" spans="1:9" ht="15.75">
      <c r="A160" s="104"/>
      <c r="B160" s="95" t="s">
        <v>339</v>
      </c>
      <c r="C160" s="94"/>
      <c r="D160" s="94"/>
      <c r="E160" s="94"/>
      <c r="F160" s="94"/>
      <c r="G160" s="113">
        <v>0</v>
      </c>
      <c r="H160" s="113">
        <v>80</v>
      </c>
      <c r="I160" s="94"/>
    </row>
    <row r="161" spans="1:9" ht="15.75">
      <c r="A161" s="104"/>
      <c r="B161" s="95" t="s">
        <v>340</v>
      </c>
      <c r="C161" s="94"/>
      <c r="D161" s="94"/>
      <c r="E161" s="94"/>
      <c r="F161" s="94"/>
      <c r="G161" s="113">
        <v>11056</v>
      </c>
      <c r="H161" s="113">
        <v>11283</v>
      </c>
      <c r="I161" s="94"/>
    </row>
    <row r="162" spans="1:9" ht="15.75">
      <c r="A162" s="94"/>
      <c r="B162" s="95" t="s">
        <v>261</v>
      </c>
      <c r="C162" s="94"/>
      <c r="D162" s="94"/>
      <c r="E162" s="94"/>
      <c r="F162" s="94"/>
      <c r="G162" s="113">
        <v>1335</v>
      </c>
      <c r="H162" s="113">
        <v>2584</v>
      </c>
      <c r="I162" s="94"/>
    </row>
    <row r="163" spans="1:9" ht="15.75">
      <c r="A163" s="94"/>
      <c r="B163" s="94"/>
      <c r="C163" s="94"/>
      <c r="D163" s="94"/>
      <c r="E163" s="94"/>
      <c r="F163" s="94"/>
      <c r="G163" s="102">
        <v>23285.55</v>
      </c>
      <c r="H163" s="102">
        <v>25586.75</v>
      </c>
      <c r="I163" s="94"/>
    </row>
    <row r="164" spans="1:9" ht="14.25">
      <c r="A164" s="94"/>
      <c r="B164" s="94"/>
      <c r="C164" s="94"/>
      <c r="D164" s="94"/>
      <c r="E164" s="94"/>
      <c r="F164" s="94"/>
      <c r="G164" s="94"/>
      <c r="H164" s="94"/>
      <c r="I164" s="94"/>
    </row>
  </sheetData>
  <sheetProtection/>
  <printOptions/>
  <pageMargins left="0.7" right="0.7" top="0.75" bottom="0.75" header="0.3" footer="0.3"/>
  <pageSetup horizontalDpi="600" verticalDpi="600" orientation="portrait" paperSize="9" scale="90" r:id="rId1"/>
  <rowBreaks count="3" manualBreakCount="3">
    <brk id="38" max="255" man="1"/>
    <brk id="71" max="255" man="1"/>
    <brk id="1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90" zoomScaleNormal="90" zoomScalePageLayoutView="0" workbookViewId="0" topLeftCell="A1">
      <selection activeCell="A1" sqref="A1"/>
    </sheetView>
  </sheetViews>
  <sheetFormatPr defaultColWidth="13.28125" defaultRowHeight="12.75"/>
  <cols>
    <col min="1" max="16384" width="13.28125" style="43" customWidth="1"/>
  </cols>
  <sheetData>
    <row r="1" spans="2:7" ht="18">
      <c r="B1" s="44"/>
      <c r="C1" s="45" t="s">
        <v>110</v>
      </c>
      <c r="E1" s="44"/>
      <c r="F1" s="44"/>
      <c r="G1" s="44"/>
    </row>
    <row r="2" spans="1:7" ht="15.75">
      <c r="A2" s="44"/>
      <c r="B2" s="44"/>
      <c r="C2" s="44"/>
      <c r="D2" s="44"/>
      <c r="E2" s="44"/>
      <c r="F2" s="44"/>
      <c r="G2" s="44"/>
    </row>
    <row r="3" spans="1:7" ht="18">
      <c r="A3" s="44"/>
      <c r="B3" s="44"/>
      <c r="C3" s="45"/>
      <c r="D3" s="45" t="s">
        <v>111</v>
      </c>
      <c r="E3" s="44"/>
      <c r="F3" s="44"/>
      <c r="G3" s="44"/>
    </row>
    <row r="4" spans="1:7" ht="15.75">
      <c r="A4" s="44"/>
      <c r="B4" s="44"/>
      <c r="C4" s="44"/>
      <c r="D4" s="44"/>
      <c r="E4" s="44"/>
      <c r="F4" s="44"/>
      <c r="G4" s="44"/>
    </row>
    <row r="5" spans="1:7" ht="18">
      <c r="A5" s="44"/>
      <c r="B5" s="45" t="s">
        <v>112</v>
      </c>
      <c r="C5" s="44"/>
      <c r="D5" s="44"/>
      <c r="E5" s="44"/>
      <c r="F5" s="44"/>
      <c r="G5" s="44"/>
    </row>
    <row r="6" spans="1:7" ht="15.75">
      <c r="A6" s="44"/>
      <c r="B6" s="44"/>
      <c r="C6" s="44"/>
      <c r="D6" s="44"/>
      <c r="E6" s="44"/>
      <c r="F6" s="44"/>
      <c r="G6" s="44"/>
    </row>
    <row r="7" spans="1:7" s="47" customFormat="1" ht="15.75">
      <c r="A7" s="46"/>
      <c r="B7" s="46"/>
      <c r="C7" s="46"/>
      <c r="D7" s="46"/>
      <c r="E7" s="46"/>
      <c r="F7" s="46">
        <v>2019</v>
      </c>
      <c r="G7" s="46">
        <v>2018</v>
      </c>
    </row>
    <row r="8" spans="1:7" ht="15.75">
      <c r="A8" s="44"/>
      <c r="B8" s="44" t="s">
        <v>0</v>
      </c>
      <c r="C8" s="44"/>
      <c r="D8" s="44"/>
      <c r="E8" s="44"/>
      <c r="F8" s="46" t="s">
        <v>113</v>
      </c>
      <c r="G8" s="46" t="s">
        <v>113</v>
      </c>
    </row>
    <row r="9" spans="1:7" ht="15.75">
      <c r="A9" s="44"/>
      <c r="B9" s="44" t="s">
        <v>114</v>
      </c>
      <c r="C9" s="44"/>
      <c r="D9" s="44"/>
      <c r="E9" s="44"/>
      <c r="F9" s="48">
        <v>451.11</v>
      </c>
      <c r="G9" s="48">
        <v>405.58</v>
      </c>
    </row>
    <row r="10" spans="1:7" ht="15.75">
      <c r="A10" s="44"/>
      <c r="B10" s="44" t="s">
        <v>115</v>
      </c>
      <c r="C10" s="44"/>
      <c r="D10" s="44"/>
      <c r="E10" s="44"/>
      <c r="F10" s="48">
        <v>0.16</v>
      </c>
      <c r="G10" s="48">
        <v>0.27</v>
      </c>
    </row>
    <row r="11" spans="1:7" ht="15.75">
      <c r="A11" s="44"/>
      <c r="B11" s="44"/>
      <c r="C11" s="44"/>
      <c r="D11" s="44"/>
      <c r="E11" s="44"/>
      <c r="F11" s="49"/>
      <c r="G11" s="49"/>
    </row>
    <row r="12" spans="1:7" ht="15.75">
      <c r="A12" s="44"/>
      <c r="B12" s="44"/>
      <c r="C12" s="50" t="s">
        <v>116</v>
      </c>
      <c r="D12" s="44"/>
      <c r="E12" s="44"/>
      <c r="F12" s="51">
        <f>SUM(F9:F11)</f>
        <v>451.27000000000004</v>
      </c>
      <c r="G12" s="51">
        <f>SUM(G9:G11)</f>
        <v>405.84999999999997</v>
      </c>
    </row>
    <row r="13" spans="1:7" ht="15.75">
      <c r="A13" s="44"/>
      <c r="B13" s="44"/>
      <c r="C13" s="44"/>
      <c r="D13" s="44"/>
      <c r="E13" s="44"/>
      <c r="F13" s="52"/>
      <c r="G13" s="52"/>
    </row>
    <row r="14" spans="1:7" ht="15.75">
      <c r="A14" s="44"/>
      <c r="B14" s="44" t="s">
        <v>1</v>
      </c>
      <c r="C14" s="44"/>
      <c r="D14" s="44"/>
      <c r="E14" s="44"/>
      <c r="F14" s="51"/>
      <c r="G14" s="51"/>
    </row>
    <row r="15" spans="1:7" ht="15.75">
      <c r="A15" s="44"/>
      <c r="B15" s="44" t="s">
        <v>117</v>
      </c>
      <c r="C15" s="44"/>
      <c r="D15" s="44"/>
      <c r="E15" s="44"/>
      <c r="F15" s="48">
        <v>180</v>
      </c>
      <c r="G15" s="48">
        <v>180</v>
      </c>
    </row>
    <row r="16" spans="1:7" ht="15.75">
      <c r="A16" s="44"/>
      <c r="B16" s="44" t="s">
        <v>118</v>
      </c>
      <c r="C16" s="44"/>
      <c r="D16" s="44"/>
      <c r="E16" s="44"/>
      <c r="F16" s="48">
        <v>200</v>
      </c>
      <c r="G16" s="48">
        <v>0</v>
      </c>
    </row>
    <row r="17" spans="1:7" ht="15.75">
      <c r="A17" s="44"/>
      <c r="B17" s="44" t="s">
        <v>119</v>
      </c>
      <c r="C17" s="44"/>
      <c r="D17" s="44"/>
      <c r="E17" s="44"/>
      <c r="F17" s="48">
        <v>200</v>
      </c>
      <c r="G17" s="48">
        <v>0</v>
      </c>
    </row>
    <row r="18" spans="1:7" ht="15.75">
      <c r="A18" s="44"/>
      <c r="B18" s="44" t="s">
        <v>120</v>
      </c>
      <c r="C18" s="44"/>
      <c r="D18" s="44"/>
      <c r="E18" s="44"/>
      <c r="F18" s="48">
        <v>1.71</v>
      </c>
      <c r="G18" s="48">
        <v>1.18</v>
      </c>
    </row>
    <row r="19" spans="1:7" ht="15.75">
      <c r="A19" s="44"/>
      <c r="B19" s="44"/>
      <c r="C19" s="44"/>
      <c r="D19" s="44"/>
      <c r="E19" s="44"/>
      <c r="F19" s="49"/>
      <c r="G19" s="49"/>
    </row>
    <row r="20" spans="1:7" ht="15.75">
      <c r="A20" s="44"/>
      <c r="B20" s="44"/>
      <c r="C20" s="50" t="s">
        <v>121</v>
      </c>
      <c r="D20" s="44"/>
      <c r="E20" s="44"/>
      <c r="F20" s="51">
        <f>SUM(F15:F19)</f>
        <v>581.71</v>
      </c>
      <c r="G20" s="51">
        <f>SUM(G15:G19)</f>
        <v>181.18</v>
      </c>
    </row>
    <row r="21" spans="1:7" ht="15.75">
      <c r="A21" s="44"/>
      <c r="B21" s="44"/>
      <c r="C21" s="44"/>
      <c r="D21" s="44"/>
      <c r="E21" s="44"/>
      <c r="F21" s="52"/>
      <c r="G21" s="52"/>
    </row>
    <row r="22" spans="1:7" ht="15.75">
      <c r="A22" s="44"/>
      <c r="B22" s="44"/>
      <c r="C22" s="44"/>
      <c r="D22" s="44"/>
      <c r="E22" s="44"/>
      <c r="F22" s="52"/>
      <c r="G22" s="52"/>
    </row>
    <row r="23" spans="1:7" ht="15.75" thickBot="1">
      <c r="A23" s="44"/>
      <c r="B23" s="44"/>
      <c r="C23" s="50" t="s">
        <v>122</v>
      </c>
      <c r="D23" s="44"/>
      <c r="E23" s="44"/>
      <c r="F23" s="53">
        <f>F12-F20</f>
        <v>-130.44</v>
      </c>
      <c r="G23" s="53">
        <f>G12-G20</f>
        <v>224.66999999999996</v>
      </c>
    </row>
    <row r="24" spans="1:7" ht="15.75" thickTop="1">
      <c r="A24" s="44"/>
      <c r="B24" s="44"/>
      <c r="C24" s="44"/>
      <c r="D24" s="44"/>
      <c r="E24" s="44"/>
      <c r="F24" s="52"/>
      <c r="G24" s="52"/>
    </row>
    <row r="25" spans="1:7" ht="15.75">
      <c r="A25" s="44"/>
      <c r="B25" s="44"/>
      <c r="C25" s="44"/>
      <c r="D25" s="44"/>
      <c r="E25" s="44"/>
      <c r="F25" s="51"/>
      <c r="G25" s="51"/>
    </row>
    <row r="26" spans="1:7" ht="15.75">
      <c r="A26" s="44"/>
      <c r="B26" s="44" t="s">
        <v>123</v>
      </c>
      <c r="C26" s="44"/>
      <c r="D26" s="44"/>
      <c r="E26" s="44"/>
      <c r="F26" s="51"/>
      <c r="G26" s="51"/>
    </row>
    <row r="27" spans="1:8" ht="15.75">
      <c r="A27" s="44"/>
      <c r="B27" s="44" t="s">
        <v>124</v>
      </c>
      <c r="C27" s="44"/>
      <c r="D27" s="44"/>
      <c r="E27" s="44"/>
      <c r="F27" s="51">
        <f>+G30</f>
        <v>440.2099999999999</v>
      </c>
      <c r="G27" s="51">
        <v>215.54</v>
      </c>
      <c r="H27"/>
    </row>
    <row r="28" spans="1:8" ht="15.75">
      <c r="A28" s="44"/>
      <c r="B28" s="44" t="s">
        <v>125</v>
      </c>
      <c r="C28" s="44"/>
      <c r="D28" s="44"/>
      <c r="E28" s="44"/>
      <c r="F28" s="51">
        <f>F23</f>
        <v>-130.44</v>
      </c>
      <c r="G28" s="51">
        <f>G23</f>
        <v>224.66999999999996</v>
      </c>
      <c r="H28"/>
    </row>
    <row r="29" spans="1:8" ht="15.75">
      <c r="A29" s="44"/>
      <c r="B29" s="44"/>
      <c r="C29" s="44"/>
      <c r="D29" s="44"/>
      <c r="E29" s="44"/>
      <c r="F29" s="49"/>
      <c r="G29" s="49"/>
      <c r="H29"/>
    </row>
    <row r="30" spans="1:8" ht="15.75">
      <c r="A30" s="44"/>
      <c r="B30" s="44" t="s">
        <v>126</v>
      </c>
      <c r="C30" s="44"/>
      <c r="D30" s="44"/>
      <c r="E30" s="44"/>
      <c r="F30" s="54">
        <f>SUM(F27:F29)</f>
        <v>309.7699999999999</v>
      </c>
      <c r="G30" s="54">
        <f>SUM(G27:G29)</f>
        <v>440.2099999999999</v>
      </c>
      <c r="H30"/>
    </row>
    <row r="31" spans="1:7" ht="15.75">
      <c r="A31" s="44"/>
      <c r="B31" s="44"/>
      <c r="C31" s="44"/>
      <c r="D31" s="44"/>
      <c r="E31" s="44"/>
      <c r="F31" s="55"/>
      <c r="G31" s="44"/>
    </row>
    <row r="32" spans="1:7" ht="15.75">
      <c r="A32" s="44"/>
      <c r="B32" s="44"/>
      <c r="C32" s="44"/>
      <c r="D32" s="44"/>
      <c r="E32" s="44"/>
      <c r="F32" s="55"/>
      <c r="G32" s="55"/>
    </row>
    <row r="33" spans="1:7" ht="15.75">
      <c r="A33" s="44"/>
      <c r="B33" s="44"/>
      <c r="C33" s="56"/>
      <c r="D33" s="44"/>
      <c r="E33" s="44"/>
      <c r="F33" s="55"/>
      <c r="G33" s="55"/>
    </row>
    <row r="34" spans="1:7" ht="15.75">
      <c r="A34" s="44"/>
      <c r="B34" s="44"/>
      <c r="C34" s="44"/>
      <c r="D34" s="44"/>
      <c r="E34" s="44"/>
      <c r="F34" s="55"/>
      <c r="G34" s="55"/>
    </row>
    <row r="35" spans="1:7" ht="15.75">
      <c r="A35" s="44"/>
      <c r="B35" s="44"/>
      <c r="C35" s="44"/>
      <c r="D35" s="44"/>
      <c r="E35" s="44"/>
      <c r="F35" s="55"/>
      <c r="G35" s="55"/>
    </row>
    <row r="36" ht="12.75">
      <c r="A36" s="47"/>
    </row>
    <row r="37" ht="12.75">
      <c r="A37" s="4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9.140625" style="0" bestFit="1" customWidth="1"/>
    <col min="3" max="3" width="3.140625" style="0" customWidth="1"/>
    <col min="6" max="6" width="29.00390625" style="0" bestFit="1" customWidth="1"/>
    <col min="8" max="8" width="2.8515625" style="0" customWidth="1"/>
  </cols>
  <sheetData>
    <row r="1" spans="2:9" ht="14.25">
      <c r="B1" s="60" t="s">
        <v>191</v>
      </c>
      <c r="I1" s="63"/>
    </row>
    <row r="2" spans="2:9" ht="14.25">
      <c r="B2" s="60" t="s">
        <v>183</v>
      </c>
      <c r="I2" s="63"/>
    </row>
    <row r="3" spans="2:9" ht="14.25">
      <c r="B3" s="60"/>
      <c r="I3" s="63"/>
    </row>
    <row r="4" ht="12.75">
      <c r="I4" s="63"/>
    </row>
    <row r="5" spans="1:9" ht="14.25">
      <c r="A5" s="60" t="s">
        <v>0</v>
      </c>
      <c r="B5" s="60">
        <v>2019</v>
      </c>
      <c r="C5" s="60"/>
      <c r="D5" s="60">
        <v>2018</v>
      </c>
      <c r="F5" s="60" t="s">
        <v>1</v>
      </c>
      <c r="G5" s="60">
        <v>2019</v>
      </c>
      <c r="H5" s="60"/>
      <c r="I5" s="59">
        <v>2018</v>
      </c>
    </row>
    <row r="6" spans="1:9" ht="12.75">
      <c r="A6" t="s">
        <v>192</v>
      </c>
      <c r="B6" s="79">
        <v>650</v>
      </c>
      <c r="D6" s="79">
        <v>150</v>
      </c>
      <c r="F6" t="s">
        <v>193</v>
      </c>
      <c r="H6" s="79"/>
      <c r="I6" s="79">
        <v>45</v>
      </c>
    </row>
    <row r="7" spans="1:9" ht="12.75">
      <c r="A7" t="s">
        <v>199</v>
      </c>
      <c r="B7" s="79">
        <v>0.18</v>
      </c>
      <c r="C7" s="79"/>
      <c r="D7" s="79">
        <f>0.08+0.1+0.05</f>
        <v>0.22999999999999998</v>
      </c>
      <c r="F7" t="s">
        <v>194</v>
      </c>
      <c r="H7" s="79"/>
      <c r="I7" s="79">
        <v>54</v>
      </c>
    </row>
    <row r="8" spans="6:9" ht="12.75">
      <c r="F8" t="s">
        <v>195</v>
      </c>
      <c r="H8" s="79"/>
      <c r="I8" s="79">
        <v>109.27</v>
      </c>
    </row>
    <row r="9" spans="2:9" ht="12.75">
      <c r="B9" s="79"/>
      <c r="C9" s="79"/>
      <c r="D9" s="79"/>
      <c r="F9" t="s">
        <v>196</v>
      </c>
      <c r="H9" s="79"/>
      <c r="I9" s="79">
        <v>15.3</v>
      </c>
    </row>
    <row r="10" spans="2:9" ht="12.75">
      <c r="B10" s="79"/>
      <c r="C10" s="79"/>
      <c r="D10" s="79"/>
      <c r="F10" t="s">
        <v>197</v>
      </c>
      <c r="H10" s="79"/>
      <c r="I10" s="79">
        <v>80</v>
      </c>
    </row>
    <row r="11" spans="2:9" ht="12.75">
      <c r="B11" s="79"/>
      <c r="C11" s="79"/>
      <c r="D11" s="79"/>
      <c r="F11" t="s">
        <v>198</v>
      </c>
      <c r="H11" s="79"/>
      <c r="I11" s="79">
        <v>48.44</v>
      </c>
    </row>
    <row r="12" spans="2:9" ht="12.75">
      <c r="B12" s="79"/>
      <c r="C12" s="79"/>
      <c r="D12" s="79"/>
      <c r="F12" t="s">
        <v>45</v>
      </c>
      <c r="G12">
        <v>19.64</v>
      </c>
      <c r="H12" s="79"/>
      <c r="I12" s="79">
        <f>1.5+2.73+1.5+1.5+1.5+1.5+2.73+1.5+1.45+1.5+1.5+1.91</f>
        <v>20.82</v>
      </c>
    </row>
    <row r="13" spans="2:9" ht="12.75">
      <c r="B13" s="79"/>
      <c r="C13" s="79"/>
      <c r="D13" s="79"/>
      <c r="F13" t="s">
        <v>200</v>
      </c>
      <c r="G13">
        <v>247.98</v>
      </c>
      <c r="H13" s="79"/>
      <c r="I13" s="79"/>
    </row>
    <row r="14" spans="2:9" ht="12.75">
      <c r="B14" s="79"/>
      <c r="C14" s="79"/>
      <c r="D14" s="79"/>
      <c r="G14" s="79"/>
      <c r="H14" s="79"/>
      <c r="I14" s="80"/>
    </row>
    <row r="15" spans="1:9" ht="14.25">
      <c r="A15" t="s">
        <v>7</v>
      </c>
      <c r="B15" s="81">
        <f>SUM(B6:B7)</f>
        <v>650.18</v>
      </c>
      <c r="C15" s="79"/>
      <c r="D15" s="81">
        <f>SUM(D6:D7)</f>
        <v>150.23</v>
      </c>
      <c r="F15" t="s">
        <v>190</v>
      </c>
      <c r="G15" s="82">
        <f>SUM(G6:G13)</f>
        <v>267.62</v>
      </c>
      <c r="H15" s="79"/>
      <c r="I15" s="82">
        <f>SUM(I6:I13)</f>
        <v>372.83</v>
      </c>
    </row>
    <row r="16" ht="12.75">
      <c r="I16" s="63"/>
    </row>
    <row r="17" spans="2:9" ht="12.75">
      <c r="B17" s="31"/>
      <c r="C17" s="31"/>
      <c r="D17" s="31"/>
      <c r="G17" s="31"/>
      <c r="H17" s="31"/>
      <c r="I17" s="64"/>
    </row>
    <row r="18" spans="2:9" ht="12.75">
      <c r="B18" s="31"/>
      <c r="C18" s="31"/>
      <c r="D18" s="31"/>
      <c r="G18" s="31"/>
      <c r="H18" s="31"/>
      <c r="I18" s="64"/>
    </row>
    <row r="19" spans="1:9" ht="12.75">
      <c r="A19" t="s">
        <v>48</v>
      </c>
      <c r="B19" s="31"/>
      <c r="C19" s="31"/>
      <c r="D19" s="31"/>
      <c r="F19" t="s">
        <v>49</v>
      </c>
      <c r="G19" s="31"/>
      <c r="H19" s="31"/>
      <c r="I19" s="64"/>
    </row>
    <row r="20" spans="1:9" ht="14.25">
      <c r="A20" t="s">
        <v>4</v>
      </c>
      <c r="B20" s="83">
        <v>144.75</v>
      </c>
      <c r="C20" s="31"/>
      <c r="D20" s="31">
        <v>367.35</v>
      </c>
      <c r="F20" t="s">
        <v>4</v>
      </c>
      <c r="G20" s="83">
        <v>527.31</v>
      </c>
      <c r="H20" s="31"/>
      <c r="I20" s="64">
        <v>144.75</v>
      </c>
    </row>
    <row r="21" spans="2:9" ht="12.75">
      <c r="B21" s="31"/>
      <c r="C21" s="31"/>
      <c r="D21" s="31"/>
      <c r="G21" s="31"/>
      <c r="H21" s="31"/>
      <c r="I21" s="64"/>
    </row>
    <row r="22" spans="2:9" ht="12.75" thickBot="1">
      <c r="B22" s="39">
        <f>+B15+B20</f>
        <v>794.93</v>
      </c>
      <c r="C22" s="64"/>
      <c r="D22" s="39">
        <f>+D15+D20</f>
        <v>517.58</v>
      </c>
      <c r="G22" s="39">
        <f>SUM(G15:G20)</f>
        <v>794.93</v>
      </c>
      <c r="H22" s="31"/>
      <c r="I22" s="39">
        <f>SUM(I15:I20)</f>
        <v>517.5799999999999</v>
      </c>
    </row>
    <row r="23" spans="2:9" ht="12.75" thickTop="1">
      <c r="B23" s="31"/>
      <c r="C23" s="31"/>
      <c r="D23" s="31"/>
      <c r="G23" s="31"/>
      <c r="H23" s="31"/>
      <c r="I23" s="6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9" sqref="A9"/>
    </sheetView>
  </sheetViews>
  <sheetFormatPr defaultColWidth="9.421875" defaultRowHeight="12.75"/>
  <cols>
    <col min="1" max="1" width="43.421875" style="0" customWidth="1"/>
    <col min="2" max="2" width="11.7109375" style="0" customWidth="1"/>
    <col min="3" max="3" width="2.00390625" style="0" customWidth="1"/>
    <col min="4" max="4" width="11.7109375" style="0" customWidth="1"/>
    <col min="5" max="5" width="6.140625" style="0" customWidth="1"/>
    <col min="6" max="6" width="43.421875" style="0" customWidth="1"/>
    <col min="7" max="7" width="11.7109375" style="0" customWidth="1"/>
    <col min="8" max="8" width="2.00390625" style="0" customWidth="1"/>
    <col min="9" max="9" width="11.7109375" style="0" customWidth="1"/>
  </cols>
  <sheetData>
    <row r="1" ht="14.25">
      <c r="C1" s="60" t="s">
        <v>182</v>
      </c>
    </row>
    <row r="2" ht="14.25">
      <c r="C2" s="60" t="s">
        <v>183</v>
      </c>
    </row>
    <row r="4" ht="14.25">
      <c r="A4" s="60"/>
    </row>
    <row r="5" spans="1:9" ht="14.25">
      <c r="A5" s="60" t="s">
        <v>0</v>
      </c>
      <c r="B5" s="60">
        <v>2019</v>
      </c>
      <c r="C5" s="60"/>
      <c r="D5" s="60">
        <v>2018</v>
      </c>
      <c r="F5" s="60" t="s">
        <v>1</v>
      </c>
      <c r="G5" s="60">
        <v>2019</v>
      </c>
      <c r="H5" s="60"/>
      <c r="I5" s="60">
        <v>2018</v>
      </c>
    </row>
    <row r="6" spans="1:9" ht="12.75">
      <c r="A6" t="s">
        <v>177</v>
      </c>
      <c r="B6" s="32">
        <v>1726.73</v>
      </c>
      <c r="C6" s="32"/>
      <c r="D6" s="32">
        <v>1584.1</v>
      </c>
      <c r="E6" s="31"/>
      <c r="F6" s="31" t="s">
        <v>178</v>
      </c>
      <c r="G6" s="32">
        <v>1878.55</v>
      </c>
      <c r="H6" s="32"/>
      <c r="I6" s="32">
        <v>2188.05</v>
      </c>
    </row>
    <row r="7" spans="1:9" ht="12.75">
      <c r="A7" t="s">
        <v>179</v>
      </c>
      <c r="B7" s="32">
        <v>1135</v>
      </c>
      <c r="C7" s="32"/>
      <c r="D7" s="32">
        <v>1266</v>
      </c>
      <c r="E7" s="31"/>
      <c r="F7" s="31" t="s">
        <v>184</v>
      </c>
      <c r="G7" s="32">
        <v>2089.17</v>
      </c>
      <c r="H7" s="32"/>
      <c r="I7" s="32">
        <v>1387.17</v>
      </c>
    </row>
    <row r="8" spans="1:9" ht="12.75">
      <c r="A8" t="s">
        <v>178</v>
      </c>
      <c r="B8" s="32">
        <v>1669</v>
      </c>
      <c r="C8" s="32"/>
      <c r="D8" s="32">
        <v>2155</v>
      </c>
      <c r="E8" s="31"/>
      <c r="F8" s="31" t="s">
        <v>180</v>
      </c>
      <c r="G8" s="32">
        <v>342.81</v>
      </c>
      <c r="H8" s="32"/>
      <c r="I8" s="32">
        <v>754.7</v>
      </c>
    </row>
    <row r="9" spans="1:9" ht="12.75">
      <c r="A9" t="s">
        <v>180</v>
      </c>
      <c r="B9" s="32">
        <v>262</v>
      </c>
      <c r="C9" s="32"/>
      <c r="D9" s="32">
        <v>407.2</v>
      </c>
      <c r="E9" s="31"/>
      <c r="F9" s="31" t="s">
        <v>185</v>
      </c>
      <c r="G9" s="32">
        <v>68.43</v>
      </c>
      <c r="H9" s="32"/>
      <c r="I9" s="32">
        <v>110</v>
      </c>
    </row>
    <row r="10" spans="1:9" ht="12.75">
      <c r="A10" t="s">
        <v>186</v>
      </c>
      <c r="B10" s="32">
        <v>260.62</v>
      </c>
      <c r="C10" s="32"/>
      <c r="D10" s="32">
        <v>305.67</v>
      </c>
      <c r="E10" s="31"/>
      <c r="F10" s="31" t="s">
        <v>187</v>
      </c>
      <c r="G10" s="32">
        <f>557.48+50</f>
        <v>607.48</v>
      </c>
      <c r="H10" s="32"/>
      <c r="I10" s="32">
        <v>1168.63</v>
      </c>
    </row>
    <row r="11" spans="1:9" ht="12.75">
      <c r="A11" t="s">
        <v>188</v>
      </c>
      <c r="B11" s="32">
        <v>140</v>
      </c>
      <c r="C11" s="32"/>
      <c r="D11" s="32">
        <v>190</v>
      </c>
      <c r="E11" s="31"/>
      <c r="F11" s="31" t="s">
        <v>45</v>
      </c>
      <c r="G11" s="32">
        <v>19.9</v>
      </c>
      <c r="H11" s="32"/>
      <c r="I11" s="32">
        <v>24.71</v>
      </c>
    </row>
    <row r="12" spans="1:9" ht="12.75">
      <c r="A12" t="s">
        <v>44</v>
      </c>
      <c r="B12" s="32">
        <v>8.41</v>
      </c>
      <c r="C12" s="32"/>
      <c r="D12" s="32">
        <v>8.55</v>
      </c>
      <c r="E12" s="31"/>
      <c r="F12" s="31" t="s">
        <v>189</v>
      </c>
      <c r="G12" s="32"/>
      <c r="H12" s="32"/>
      <c r="I12" s="32">
        <v>31.72</v>
      </c>
    </row>
    <row r="13" spans="2:9" ht="12.75">
      <c r="B13" s="32"/>
      <c r="C13" s="32"/>
      <c r="D13" s="32"/>
      <c r="E13" s="31"/>
      <c r="F13" s="31" t="s">
        <v>181</v>
      </c>
      <c r="G13" s="32"/>
      <c r="H13" s="32"/>
      <c r="I13" s="32">
        <v>45</v>
      </c>
    </row>
    <row r="14" ht="12.75">
      <c r="E14" s="31"/>
    </row>
    <row r="15" spans="2:9" ht="12.75">
      <c r="B15" s="32"/>
      <c r="C15" s="32"/>
      <c r="D15" s="32"/>
      <c r="E15" s="31"/>
      <c r="F15" s="31"/>
      <c r="G15" s="32"/>
      <c r="H15" s="32"/>
      <c r="I15" s="32"/>
    </row>
    <row r="16" spans="2:9" ht="12.75">
      <c r="B16" s="32"/>
      <c r="C16" s="32"/>
      <c r="D16" s="32"/>
      <c r="E16" s="31"/>
      <c r="F16" s="31"/>
      <c r="G16" s="32"/>
      <c r="H16" s="32"/>
      <c r="I16" s="32"/>
    </row>
    <row r="17" spans="1:9" ht="12.75">
      <c r="A17" t="s">
        <v>7</v>
      </c>
      <c r="B17" s="78">
        <f>SUM(B6:B15)</f>
        <v>5201.759999999999</v>
      </c>
      <c r="C17" s="32"/>
      <c r="D17" s="78">
        <f>SUM(D6:D15)</f>
        <v>5916.52</v>
      </c>
      <c r="E17" s="31"/>
      <c r="F17" s="31" t="s">
        <v>190</v>
      </c>
      <c r="G17" s="78">
        <f>SUM(G6:G15)</f>
        <v>5006.34</v>
      </c>
      <c r="H17" s="32"/>
      <c r="I17" s="78">
        <f>SUM(I6:I15)</f>
        <v>5709.9800000000005</v>
      </c>
    </row>
    <row r="18" spans="2:9" ht="12.75">
      <c r="B18" s="31"/>
      <c r="C18" s="31"/>
      <c r="D18" s="31"/>
      <c r="E18" s="31"/>
      <c r="F18" s="31"/>
      <c r="G18" s="31"/>
      <c r="H18" s="31"/>
      <c r="I18" s="31"/>
    </row>
    <row r="19" spans="2:9" ht="12.75">
      <c r="B19" s="31"/>
      <c r="C19" s="31"/>
      <c r="D19" s="31"/>
      <c r="E19" s="31"/>
      <c r="F19" s="31"/>
      <c r="G19" s="31"/>
      <c r="H19" s="31"/>
      <c r="I19" s="31"/>
    </row>
    <row r="20" spans="1:9" ht="12.75">
      <c r="A20" t="s">
        <v>48</v>
      </c>
      <c r="B20" s="31"/>
      <c r="C20" s="31"/>
      <c r="D20" s="31"/>
      <c r="E20" s="31"/>
      <c r="F20" s="31" t="s">
        <v>49</v>
      </c>
      <c r="G20" s="31"/>
      <c r="H20" s="31"/>
      <c r="I20" s="31"/>
    </row>
    <row r="21" spans="1:9" ht="12.75">
      <c r="A21" t="s">
        <v>4</v>
      </c>
      <c r="B21" s="32">
        <f>+I21</f>
        <v>9100.39</v>
      </c>
      <c r="C21" s="31"/>
      <c r="D21" s="32">
        <v>8893.85</v>
      </c>
      <c r="E21" s="31"/>
      <c r="F21" s="31" t="s">
        <v>4</v>
      </c>
      <c r="G21" s="32">
        <v>9295.81</v>
      </c>
      <c r="H21" s="31"/>
      <c r="I21" s="32">
        <v>9100.39</v>
      </c>
    </row>
    <row r="22" spans="2:9" ht="12.75">
      <c r="B22" s="31"/>
      <c r="C22" s="31"/>
      <c r="D22" s="31"/>
      <c r="E22" s="31"/>
      <c r="F22" s="31"/>
      <c r="G22" s="31"/>
      <c r="H22" s="31"/>
      <c r="I22" s="31"/>
    </row>
    <row r="23" spans="2:9" ht="12.75" thickBot="1">
      <c r="B23" s="39">
        <f>+B17+B21</f>
        <v>14302.149999999998</v>
      </c>
      <c r="C23" s="64"/>
      <c r="D23" s="39">
        <f>+D17+D21</f>
        <v>14810.37</v>
      </c>
      <c r="E23" s="31"/>
      <c r="F23" s="31"/>
      <c r="G23" s="39">
        <f>SUM(G17:G21)</f>
        <v>14302.15</v>
      </c>
      <c r="H23" s="31"/>
      <c r="I23" s="39">
        <f>SUM(I17:I21)</f>
        <v>14810.369999999999</v>
      </c>
    </row>
    <row r="24" spans="2:9" ht="12.75" thickTop="1">
      <c r="B24" s="31"/>
      <c r="C24" s="31"/>
      <c r="D24" s="31"/>
      <c r="E24" s="31"/>
      <c r="F24" s="31"/>
      <c r="G24" s="31"/>
      <c r="H24" s="31"/>
      <c r="I24" s="31"/>
    </row>
    <row r="25" spans="2:9" ht="12.75">
      <c r="B25" s="31"/>
      <c r="C25" s="31"/>
      <c r="D25" s="31"/>
      <c r="E25" s="31"/>
      <c r="F25" s="31"/>
      <c r="G25" s="31"/>
      <c r="H25" s="31"/>
      <c r="I25" s="3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8" ht="12.75">
      <c r="B1" s="1"/>
      <c r="C1" s="1"/>
      <c r="D1" s="1" t="s">
        <v>203</v>
      </c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 t="s">
        <v>204</v>
      </c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2.75">
      <c r="B5" s="1" t="s">
        <v>205</v>
      </c>
      <c r="C5" s="1"/>
      <c r="D5" s="1"/>
      <c r="E5" s="1"/>
      <c r="F5" s="1"/>
      <c r="G5" s="1"/>
      <c r="H5" s="1"/>
    </row>
    <row r="7" spans="7:8" ht="12.75">
      <c r="G7">
        <v>2019</v>
      </c>
      <c r="H7">
        <v>2018</v>
      </c>
    </row>
    <row r="8" spans="2:8" ht="12.75">
      <c r="B8" s="1" t="s">
        <v>207</v>
      </c>
      <c r="G8" s="93" t="s">
        <v>113</v>
      </c>
      <c r="H8" s="93" t="s">
        <v>113</v>
      </c>
    </row>
    <row r="9" spans="2:8" ht="12.75">
      <c r="B9" t="s">
        <v>208</v>
      </c>
      <c r="G9" s="90">
        <v>-46784.53999999999</v>
      </c>
      <c r="H9" s="90">
        <v>-41273.37000000001</v>
      </c>
    </row>
    <row r="10" spans="2:8" ht="12.75">
      <c r="B10" t="s">
        <v>209</v>
      </c>
      <c r="G10" s="90">
        <v>-9234.717236426295</v>
      </c>
      <c r="H10" s="90">
        <v>-8436.896166556175</v>
      </c>
    </row>
    <row r="11" spans="2:8" ht="12.75">
      <c r="B11" t="s">
        <v>210</v>
      </c>
      <c r="G11" s="90">
        <v>-3605</v>
      </c>
      <c r="H11" s="90">
        <v>-700</v>
      </c>
    </row>
    <row r="12" spans="2:8" ht="12.75">
      <c r="B12" t="s">
        <v>115</v>
      </c>
      <c r="G12" s="90">
        <v>0</v>
      </c>
      <c r="H12" s="90">
        <v>0</v>
      </c>
    </row>
    <row r="13" spans="2:8" ht="12.75">
      <c r="B13" t="s">
        <v>211</v>
      </c>
      <c r="G13" s="90">
        <v>-5572</v>
      </c>
      <c r="H13">
        <v>0</v>
      </c>
    </row>
    <row r="14" spans="2:8" ht="12.75">
      <c r="B14" s="1" t="s">
        <v>212</v>
      </c>
      <c r="G14" s="90">
        <v>-65196.25723642629</v>
      </c>
      <c r="H14" s="90">
        <v>-50410.26616655618</v>
      </c>
    </row>
    <row r="15" spans="7:8" ht="12.75">
      <c r="G15" s="90"/>
      <c r="H15" s="90"/>
    </row>
    <row r="16" spans="2:9" ht="12.75">
      <c r="B16" s="1" t="s">
        <v>213</v>
      </c>
      <c r="G16" s="90"/>
      <c r="H16" s="90"/>
      <c r="I16" s="90"/>
    </row>
    <row r="17" spans="2:8" ht="12.75">
      <c r="B17" t="s">
        <v>214</v>
      </c>
      <c r="G17" s="90">
        <v>2751.56</v>
      </c>
      <c r="H17" s="90">
        <v>3131.6</v>
      </c>
    </row>
    <row r="18" spans="2:8" ht="12.75">
      <c r="B18" t="s">
        <v>215</v>
      </c>
      <c r="G18" s="90">
        <v>1166</v>
      </c>
      <c r="H18" s="90">
        <v>1671</v>
      </c>
    </row>
    <row r="19" spans="2:9" ht="12.75">
      <c r="B19" t="s">
        <v>216</v>
      </c>
      <c r="G19" s="90">
        <v>4414.5</v>
      </c>
      <c r="H19" s="90">
        <v>891.9200000000001</v>
      </c>
      <c r="I19" s="90"/>
    </row>
    <row r="20" spans="2:9" ht="12.75">
      <c r="B20" t="s">
        <v>217</v>
      </c>
      <c r="G20" s="90">
        <v>848</v>
      </c>
      <c r="H20" s="90">
        <v>1088</v>
      </c>
      <c r="I20" s="90"/>
    </row>
    <row r="21" spans="2:8" ht="12.75">
      <c r="B21" t="s">
        <v>218</v>
      </c>
      <c r="G21" s="90">
        <v>1372.45</v>
      </c>
      <c r="H21" s="90">
        <v>9201.67</v>
      </c>
    </row>
    <row r="22" spans="2:9" ht="12.75">
      <c r="B22" t="s">
        <v>219</v>
      </c>
      <c r="G22" s="90">
        <v>295</v>
      </c>
      <c r="H22" s="90">
        <v>295</v>
      </c>
      <c r="I22" s="90"/>
    </row>
    <row r="23" spans="2:9" ht="12.75">
      <c r="B23" t="s">
        <v>220</v>
      </c>
      <c r="G23" s="90">
        <v>2508</v>
      </c>
      <c r="H23" s="90">
        <v>1367.16</v>
      </c>
      <c r="I23" s="90"/>
    </row>
    <row r="24" spans="2:9" ht="12.75">
      <c r="B24" t="s">
        <v>221</v>
      </c>
      <c r="G24" s="90">
        <v>124.9</v>
      </c>
      <c r="H24" s="90">
        <v>493.73</v>
      </c>
      <c r="I24" s="90"/>
    </row>
    <row r="25" spans="2:9" ht="12.75">
      <c r="B25" t="s">
        <v>222</v>
      </c>
      <c r="G25" s="90">
        <v>0</v>
      </c>
      <c r="H25" s="90">
        <v>700</v>
      </c>
      <c r="I25" s="90"/>
    </row>
    <row r="26" spans="2:9" ht="12.75">
      <c r="B26" t="s">
        <v>223</v>
      </c>
      <c r="G26" s="90">
        <v>2634</v>
      </c>
      <c r="H26" s="90">
        <v>0</v>
      </c>
      <c r="I26" s="90"/>
    </row>
    <row r="27" spans="2:9" ht="12.75">
      <c r="B27" t="s">
        <v>224</v>
      </c>
      <c r="G27" s="90">
        <v>1736.4</v>
      </c>
      <c r="H27" s="90">
        <v>440</v>
      </c>
      <c r="I27" s="90"/>
    </row>
    <row r="28" spans="2:9" ht="12.75">
      <c r="B28" t="s">
        <v>225</v>
      </c>
      <c r="G28" s="90">
        <v>2688</v>
      </c>
      <c r="H28" s="90">
        <v>0</v>
      </c>
      <c r="I28" s="90"/>
    </row>
    <row r="29" spans="2:9" ht="12.75">
      <c r="B29" t="s">
        <v>226</v>
      </c>
      <c r="G29" s="90">
        <v>0</v>
      </c>
      <c r="H29" s="90">
        <v>236.39</v>
      </c>
      <c r="I29" s="90"/>
    </row>
    <row r="30" spans="2:9" ht="12.75">
      <c r="B30" t="s">
        <v>227</v>
      </c>
      <c r="G30" s="90">
        <v>537</v>
      </c>
      <c r="H30" s="90">
        <v>679</v>
      </c>
      <c r="I30" s="90"/>
    </row>
    <row r="31" spans="2:8" ht="12.75">
      <c r="B31" t="s">
        <v>228</v>
      </c>
      <c r="G31" s="90">
        <v>4920</v>
      </c>
      <c r="H31" s="90">
        <v>1440</v>
      </c>
    </row>
    <row r="32" spans="2:8" ht="12.75">
      <c r="B32" t="s">
        <v>229</v>
      </c>
      <c r="G32" s="90">
        <v>1325</v>
      </c>
      <c r="H32" s="90">
        <v>1050</v>
      </c>
    </row>
    <row r="33" spans="2:8" ht="12.75">
      <c r="B33" t="s">
        <v>230</v>
      </c>
      <c r="G33" s="90">
        <v>1325</v>
      </c>
      <c r="H33" s="90">
        <v>1050</v>
      </c>
    </row>
    <row r="34" spans="2:8" ht="12.75">
      <c r="B34" t="s">
        <v>231</v>
      </c>
      <c r="G34" s="90">
        <v>20</v>
      </c>
      <c r="H34" s="90">
        <v>20</v>
      </c>
    </row>
    <row r="35" spans="2:9" ht="12.75">
      <c r="B35" s="1" t="s">
        <v>232</v>
      </c>
      <c r="G35" s="91">
        <v>28665.81</v>
      </c>
      <c r="H35" s="91">
        <v>23755.47</v>
      </c>
      <c r="I35" s="90"/>
    </row>
    <row r="36" ht="12.75">
      <c r="I36" s="90"/>
    </row>
    <row r="37" spans="2:9" ht="12.75">
      <c r="B37" s="1" t="s">
        <v>233</v>
      </c>
      <c r="G37" s="91">
        <v>-36530.44723642629</v>
      </c>
      <c r="H37" s="91">
        <v>-26654.79616655618</v>
      </c>
      <c r="I37" s="90"/>
    </row>
    <row r="39" spans="2:8" ht="12.75">
      <c r="B39" s="1" t="s">
        <v>234</v>
      </c>
      <c r="G39" s="90">
        <v>-34590.520000000004</v>
      </c>
      <c r="H39" s="90">
        <v>-20256</v>
      </c>
    </row>
    <row r="40" spans="7:8" ht="12.75">
      <c r="G40" s="90"/>
      <c r="H40" s="90"/>
    </row>
    <row r="41" spans="2:8" ht="13.5" thickBot="1">
      <c r="B41" s="1" t="s">
        <v>235</v>
      </c>
      <c r="G41" s="92">
        <v>-1939.927236426287</v>
      </c>
      <c r="H41" s="92">
        <v>-6398.796166556182</v>
      </c>
    </row>
    <row r="42" spans="7:8" ht="12.75" thickTop="1">
      <c r="G42" s="90"/>
      <c r="H42" s="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93" zoomScaleNormal="93" zoomScalePageLayoutView="0" workbookViewId="0" topLeftCell="A1">
      <selection activeCell="I26" sqref="I26"/>
    </sheetView>
  </sheetViews>
  <sheetFormatPr defaultColWidth="9.140625" defaultRowHeight="12.75"/>
  <cols>
    <col min="1" max="1" width="28.8515625" style="0" bestFit="1" customWidth="1"/>
    <col min="3" max="3" width="13.8515625" style="0" customWidth="1"/>
    <col min="4" max="4" width="5.8515625" style="0" customWidth="1"/>
    <col min="5" max="5" width="13.8515625" style="0" customWidth="1"/>
    <col min="8" max="8" width="30.140625" style="0" bestFit="1" customWidth="1"/>
    <col min="9" max="9" width="7.8515625" style="0" customWidth="1"/>
    <col min="10" max="10" width="14.421875" style="0" customWidth="1"/>
    <col min="11" max="11" width="6.00390625" style="0" customWidth="1"/>
    <col min="12" max="12" width="12.8515625" style="0" customWidth="1"/>
    <col min="13" max="13" width="13.57421875" style="0" customWidth="1"/>
    <col min="14" max="14" width="12.140625" style="0" customWidth="1"/>
    <col min="15" max="15" width="12.421875" style="0" customWidth="1"/>
  </cols>
  <sheetData>
    <row r="1" spans="1:12" ht="15">
      <c r="A1" s="6"/>
      <c r="C1" s="6"/>
      <c r="D1" s="6"/>
      <c r="E1" s="6"/>
      <c r="F1" s="84" t="s">
        <v>23</v>
      </c>
      <c r="G1" s="84"/>
      <c r="H1" s="84"/>
      <c r="I1" s="84"/>
      <c r="K1" s="10"/>
      <c r="L1" s="10"/>
    </row>
    <row r="2" spans="6:15" ht="12.75">
      <c r="F2" s="84" t="s">
        <v>183</v>
      </c>
      <c r="G2" s="84"/>
      <c r="H2" s="84"/>
      <c r="I2" s="84"/>
      <c r="K2" s="10"/>
      <c r="L2" s="10"/>
      <c r="O2" s="8"/>
    </row>
    <row r="3" spans="6:15" ht="12.75">
      <c r="F3" s="10"/>
      <c r="G3" s="10"/>
      <c r="H3" s="10"/>
      <c r="I3" s="10"/>
      <c r="K3" s="10"/>
      <c r="L3" s="10"/>
      <c r="O3" s="8"/>
    </row>
    <row r="4" spans="6:15" ht="12.75">
      <c r="F4" s="10"/>
      <c r="G4" s="10"/>
      <c r="H4" s="10"/>
      <c r="I4" s="10"/>
      <c r="K4" s="10"/>
      <c r="L4" s="10"/>
      <c r="O4" s="8"/>
    </row>
    <row r="6" spans="1:12" ht="12.75">
      <c r="A6" s="1" t="s">
        <v>0</v>
      </c>
      <c r="C6" s="1">
        <v>2019</v>
      </c>
      <c r="D6" s="1"/>
      <c r="E6" s="1">
        <v>2018</v>
      </c>
      <c r="H6" s="1" t="s">
        <v>1</v>
      </c>
      <c r="J6" s="1">
        <v>2019</v>
      </c>
      <c r="L6" s="1">
        <v>2018</v>
      </c>
    </row>
    <row r="8" spans="1:12" ht="12.75">
      <c r="A8" s="4" t="s">
        <v>12</v>
      </c>
      <c r="C8" s="5">
        <v>1705</v>
      </c>
      <c r="D8" s="4"/>
      <c r="E8" s="5">
        <v>140</v>
      </c>
      <c r="F8" s="2"/>
      <c r="H8" s="4" t="s">
        <v>9</v>
      </c>
      <c r="J8" s="5">
        <v>2008</v>
      </c>
      <c r="L8" s="2">
        <v>0</v>
      </c>
    </row>
    <row r="9" spans="1:15" ht="12.75">
      <c r="A9" s="4" t="s">
        <v>13</v>
      </c>
      <c r="C9" s="5">
        <v>100</v>
      </c>
      <c r="D9" s="4"/>
      <c r="E9" s="5">
        <v>100</v>
      </c>
      <c r="F9" s="2"/>
      <c r="H9" s="4" t="s">
        <v>10</v>
      </c>
      <c r="J9" s="2">
        <v>0</v>
      </c>
      <c r="L9" s="2">
        <v>0</v>
      </c>
      <c r="O9" s="2"/>
    </row>
    <row r="10" spans="1:15" ht="12.75">
      <c r="A10" s="4" t="s">
        <v>14</v>
      </c>
      <c r="C10" s="5">
        <v>0</v>
      </c>
      <c r="D10" s="4"/>
      <c r="E10" s="5">
        <v>45.64</v>
      </c>
      <c r="F10" s="2"/>
      <c r="H10" s="4" t="s">
        <v>11</v>
      </c>
      <c r="J10" s="2">
        <v>168.17</v>
      </c>
      <c r="L10" s="2">
        <v>48.37</v>
      </c>
      <c r="O10" s="2"/>
    </row>
    <row r="11" spans="1:15" ht="12.75">
      <c r="A11" s="4" t="s">
        <v>16</v>
      </c>
      <c r="C11" s="5">
        <v>100</v>
      </c>
      <c r="E11" s="5">
        <v>0</v>
      </c>
      <c r="F11" s="2"/>
      <c r="H11" s="4" t="s">
        <v>22</v>
      </c>
      <c r="J11" s="2">
        <v>440</v>
      </c>
      <c r="L11" s="2">
        <v>300</v>
      </c>
      <c r="O11" s="2"/>
    </row>
    <row r="12" spans="1:15" ht="12.75">
      <c r="A12" s="4" t="s">
        <v>17</v>
      </c>
      <c r="C12" s="5">
        <v>1090</v>
      </c>
      <c r="E12" s="5">
        <v>0</v>
      </c>
      <c r="F12" s="2"/>
      <c r="H12" s="4" t="s">
        <v>21</v>
      </c>
      <c r="J12" s="2">
        <v>3</v>
      </c>
      <c r="L12" s="2">
        <v>0</v>
      </c>
      <c r="O12" s="2"/>
    </row>
    <row r="13" spans="6:15" ht="12.75">
      <c r="F13" s="2"/>
      <c r="H13" s="4" t="s">
        <v>19</v>
      </c>
      <c r="J13" s="2">
        <v>49.88</v>
      </c>
      <c r="L13" s="2">
        <v>0</v>
      </c>
      <c r="O13" s="2"/>
    </row>
    <row r="14" spans="6:15" ht="12.75">
      <c r="F14" s="2"/>
      <c r="H14" s="4" t="s">
        <v>15</v>
      </c>
      <c r="J14" s="2">
        <v>0</v>
      </c>
      <c r="L14" s="2">
        <v>50</v>
      </c>
      <c r="O14" s="2"/>
    </row>
    <row r="15" spans="6:15" ht="12.75">
      <c r="F15" s="2"/>
      <c r="H15" s="4" t="s">
        <v>20</v>
      </c>
      <c r="J15" s="2">
        <v>100</v>
      </c>
      <c r="O15" s="2"/>
    </row>
    <row r="16" spans="6:15" ht="12.75">
      <c r="F16" s="2"/>
      <c r="O16" s="2"/>
    </row>
    <row r="17" spans="6:15" ht="12.75">
      <c r="F17" s="2"/>
      <c r="O17" s="2"/>
    </row>
    <row r="18" spans="6:15" ht="12.75">
      <c r="F18" s="2"/>
      <c r="H18" s="4" t="s">
        <v>8</v>
      </c>
      <c r="O18" s="2"/>
    </row>
    <row r="19" spans="6:15" ht="12.75">
      <c r="F19" s="2"/>
      <c r="H19" s="4" t="s">
        <v>8</v>
      </c>
      <c r="O19" s="2"/>
    </row>
    <row r="20" spans="6:17" ht="12.75">
      <c r="F20" s="2"/>
      <c r="H20" s="4" t="s">
        <v>8</v>
      </c>
      <c r="O20" s="2"/>
      <c r="Q20" s="7"/>
    </row>
    <row r="21" spans="6:8" ht="12.75">
      <c r="F21" s="2"/>
      <c r="H21" s="4" t="s">
        <v>8</v>
      </c>
    </row>
    <row r="22" spans="6:15" ht="12.75">
      <c r="F22" s="2"/>
      <c r="H22" s="4" t="s">
        <v>8</v>
      </c>
      <c r="O22" s="2"/>
    </row>
    <row r="23" spans="1:15" ht="12.75">
      <c r="A23" s="1" t="s">
        <v>7</v>
      </c>
      <c r="C23" s="9">
        <f>SUM(C8:C22)</f>
        <v>2995</v>
      </c>
      <c r="D23" s="1"/>
      <c r="E23" s="9">
        <f>SUM(E8:E22)</f>
        <v>285.64</v>
      </c>
      <c r="F23" s="2"/>
      <c r="H23" s="1" t="s">
        <v>2</v>
      </c>
      <c r="I23" s="1"/>
      <c r="J23" s="9">
        <f>SUM(J8:J22)</f>
        <v>2769.05</v>
      </c>
      <c r="K23" s="1"/>
      <c r="L23" s="9">
        <f>SUM(L8:L22)</f>
        <v>398.37</v>
      </c>
      <c r="O23" s="2"/>
    </row>
    <row r="24" spans="1:15" ht="12.75">
      <c r="A24" s="1" t="s">
        <v>6</v>
      </c>
      <c r="C24" s="1"/>
      <c r="D24" s="1"/>
      <c r="E24" s="1"/>
      <c r="F24" s="2"/>
      <c r="H24" s="1" t="s">
        <v>3</v>
      </c>
      <c r="M24" s="1"/>
      <c r="N24" s="1"/>
      <c r="O24" s="2"/>
    </row>
    <row r="25" spans="1:15" ht="12.75">
      <c r="A25" s="4" t="s">
        <v>4</v>
      </c>
      <c r="C25" s="4">
        <v>534.35</v>
      </c>
      <c r="D25" s="4"/>
      <c r="E25" s="4">
        <v>647.08</v>
      </c>
      <c r="F25" s="2"/>
      <c r="H25" s="4" t="s">
        <v>4</v>
      </c>
      <c r="J25" s="2">
        <v>760.3</v>
      </c>
      <c r="K25" s="4"/>
      <c r="L25" s="4">
        <v>534.35</v>
      </c>
      <c r="O25" s="2"/>
    </row>
    <row r="26" spans="1:15" ht="12.75">
      <c r="A26" s="4" t="s">
        <v>5</v>
      </c>
      <c r="C26" s="5">
        <v>0</v>
      </c>
      <c r="D26" s="4"/>
      <c r="E26" s="5">
        <v>0</v>
      </c>
      <c r="F26" s="2"/>
      <c r="H26" s="4" t="s">
        <v>5</v>
      </c>
      <c r="J26">
        <v>0</v>
      </c>
      <c r="K26" s="4"/>
      <c r="L26" s="4">
        <v>0</v>
      </c>
      <c r="M26" s="4"/>
      <c r="O26" s="2"/>
    </row>
    <row r="27" spans="3:15" ht="13.5" thickBot="1">
      <c r="C27" s="11">
        <f>SUM(C23:C26)</f>
        <v>3529.35</v>
      </c>
      <c r="E27" s="11">
        <f>SUM(E23:E26)</f>
        <v>932.72</v>
      </c>
      <c r="F27" s="2"/>
      <c r="J27" s="11">
        <f>SUM(J23:J26)</f>
        <v>3529.3500000000004</v>
      </c>
      <c r="L27" s="11">
        <f>SUM(L23:L26)</f>
        <v>932.72</v>
      </c>
      <c r="M27" s="4"/>
      <c r="O27" s="2"/>
    </row>
    <row r="28" spans="6:15" ht="12.75" thickTop="1">
      <c r="F28" s="2"/>
      <c r="O28" s="2"/>
    </row>
    <row r="29" spans="6:15" ht="12.75">
      <c r="F29" s="2"/>
      <c r="O29" s="2"/>
    </row>
    <row r="30" ht="12.75">
      <c r="O30" s="2"/>
    </row>
    <row r="31" ht="12.75">
      <c r="O31" s="2"/>
    </row>
    <row r="32" ht="12.75">
      <c r="O32" s="2"/>
    </row>
    <row r="33" ht="12.75">
      <c r="O33" s="2"/>
    </row>
    <row r="34" spans="6:15" ht="12.75">
      <c r="F34" s="2"/>
      <c r="O34" s="2"/>
    </row>
    <row r="35" spans="6:15" ht="12.75">
      <c r="F35" s="2"/>
      <c r="O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</sheetData>
  <sheetProtection/>
  <mergeCells count="2">
    <mergeCell ref="F1:I1"/>
    <mergeCell ref="F2:I2"/>
  </mergeCells>
  <printOptions gridLines="1"/>
  <pageMargins left="0.75" right="0.75" top="1" bottom="1" header="0.5" footer="0.5"/>
  <pageSetup fitToHeight="1" fitToWidth="1" horizontalDpi="200" verticalDpi="2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F3" sqref="F3"/>
    </sheetView>
  </sheetViews>
  <sheetFormatPr defaultColWidth="8.8515625" defaultRowHeight="12.75"/>
  <cols>
    <col min="1" max="1" width="33.28125" style="4" bestFit="1" customWidth="1"/>
    <col min="2" max="2" width="11.140625" style="4" bestFit="1" customWidth="1"/>
    <col min="3" max="3" width="6.140625" style="4" customWidth="1"/>
    <col min="4" max="4" width="11.140625" style="4" bestFit="1" customWidth="1"/>
    <col min="5" max="7" width="8.8515625" style="4" customWidth="1"/>
    <col min="8" max="8" width="36.140625" style="4" bestFit="1" customWidth="1"/>
    <col min="9" max="9" width="11.28125" style="4" bestFit="1" customWidth="1"/>
    <col min="10" max="10" width="6.140625" style="4" customWidth="1"/>
    <col min="11" max="11" width="11.140625" style="4" bestFit="1" customWidth="1"/>
    <col min="12" max="16384" width="8.8515625" style="4" customWidth="1"/>
  </cols>
  <sheetData>
    <row r="1" spans="1:14" ht="15">
      <c r="A1" s="16"/>
      <c r="B1" s="16"/>
      <c r="C1" s="16"/>
      <c r="D1" s="16"/>
      <c r="E1" s="16"/>
      <c r="F1" s="85" t="s">
        <v>24</v>
      </c>
      <c r="G1" s="85"/>
      <c r="H1" s="85"/>
      <c r="I1" s="16"/>
      <c r="J1" s="16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85" t="s">
        <v>183</v>
      </c>
      <c r="G2" s="85"/>
      <c r="H2" s="85"/>
      <c r="I2" s="85"/>
      <c r="J2" s="15"/>
      <c r="K2" s="16"/>
      <c r="L2" s="16"/>
      <c r="M2" s="16"/>
      <c r="N2" s="16"/>
    </row>
    <row r="6" spans="1:14" ht="15">
      <c r="A6" s="14" t="s">
        <v>0</v>
      </c>
      <c r="B6" s="14">
        <v>2019</v>
      </c>
      <c r="C6" s="14"/>
      <c r="D6" s="14">
        <v>2018</v>
      </c>
      <c r="E6" s="14"/>
      <c r="F6" s="14"/>
      <c r="G6" s="14"/>
      <c r="H6" s="14" t="s">
        <v>1</v>
      </c>
      <c r="I6" s="14">
        <v>2019</v>
      </c>
      <c r="J6" s="14"/>
      <c r="K6" s="14">
        <v>2018</v>
      </c>
      <c r="L6" s="14"/>
      <c r="M6" s="14"/>
      <c r="N6" s="24"/>
    </row>
    <row r="8" spans="1:14" ht="15">
      <c r="A8" s="17" t="s">
        <v>25</v>
      </c>
      <c r="B8" s="19">
        <v>78</v>
      </c>
      <c r="C8" s="17"/>
      <c r="D8" s="18">
        <v>221.55</v>
      </c>
      <c r="E8" s="18"/>
      <c r="F8" s="25"/>
      <c r="G8" s="25"/>
      <c r="H8" s="18" t="s">
        <v>11</v>
      </c>
      <c r="I8" s="18">
        <v>48.78</v>
      </c>
      <c r="J8" s="18"/>
      <c r="K8" s="18">
        <v>28.63</v>
      </c>
      <c r="L8" s="25"/>
      <c r="M8" s="13"/>
      <c r="N8" s="16"/>
    </row>
    <row r="9" spans="1:14" ht="15">
      <c r="A9" s="17" t="s">
        <v>13</v>
      </c>
      <c r="B9" s="19">
        <v>140</v>
      </c>
      <c r="C9" s="17"/>
      <c r="D9" s="18">
        <v>140</v>
      </c>
      <c r="E9" s="18"/>
      <c r="F9" s="25"/>
      <c r="G9" s="25"/>
      <c r="H9" s="18" t="s">
        <v>26</v>
      </c>
      <c r="I9" s="18">
        <v>196.46</v>
      </c>
      <c r="J9" s="18"/>
      <c r="K9" s="18">
        <v>261.43</v>
      </c>
      <c r="L9" s="25"/>
      <c r="M9" s="13"/>
      <c r="N9" s="16"/>
    </row>
    <row r="10" spans="1:14" ht="15">
      <c r="A10" s="17" t="s">
        <v>27</v>
      </c>
      <c r="B10" s="19">
        <v>1.03</v>
      </c>
      <c r="C10" s="17"/>
      <c r="D10" s="18">
        <v>0.8</v>
      </c>
      <c r="E10" s="18"/>
      <c r="F10" s="25"/>
      <c r="G10" s="25"/>
      <c r="H10" s="18" t="s">
        <v>18</v>
      </c>
      <c r="I10" s="18">
        <v>200</v>
      </c>
      <c r="J10" s="18"/>
      <c r="K10" s="18">
        <v>58.8</v>
      </c>
      <c r="L10" s="25"/>
      <c r="M10" s="13"/>
      <c r="N10" s="16"/>
    </row>
    <row r="11" spans="1:14" ht="15">
      <c r="A11" s="17" t="s">
        <v>28</v>
      </c>
      <c r="B11" s="19">
        <v>107</v>
      </c>
      <c r="C11" s="17"/>
      <c r="D11" s="18">
        <v>9</v>
      </c>
      <c r="E11" s="18"/>
      <c r="F11" s="25"/>
      <c r="G11" s="25"/>
      <c r="H11" s="18" t="s">
        <v>29</v>
      </c>
      <c r="I11" s="18">
        <v>5.67</v>
      </c>
      <c r="J11" s="18"/>
      <c r="K11" s="18">
        <v>5.84</v>
      </c>
      <c r="L11" s="25"/>
      <c r="M11" s="13"/>
      <c r="N11" s="16"/>
    </row>
    <row r="12" spans="1:14" ht="15">
      <c r="A12" s="17" t="s">
        <v>26</v>
      </c>
      <c r="B12" s="19">
        <v>680.27</v>
      </c>
      <c r="C12" s="17"/>
      <c r="D12" s="18">
        <v>451</v>
      </c>
      <c r="E12" s="18"/>
      <c r="F12" s="25"/>
      <c r="G12" s="25"/>
      <c r="H12" s="18" t="s">
        <v>30</v>
      </c>
      <c r="I12" s="18">
        <v>190</v>
      </c>
      <c r="J12" s="18"/>
      <c r="K12" s="18">
        <v>240</v>
      </c>
      <c r="L12" s="25"/>
      <c r="M12" s="13"/>
      <c r="N12" s="16"/>
    </row>
    <row r="13" spans="1:14" ht="15">
      <c r="A13" s="17" t="s">
        <v>31</v>
      </c>
      <c r="B13" s="19"/>
      <c r="C13" s="17"/>
      <c r="D13" s="18">
        <v>8</v>
      </c>
      <c r="E13" s="18"/>
      <c r="F13" s="25"/>
      <c r="G13" s="25"/>
      <c r="H13" s="18" t="s">
        <v>32</v>
      </c>
      <c r="I13" s="18">
        <v>0</v>
      </c>
      <c r="J13" s="18"/>
      <c r="K13" s="18">
        <v>105</v>
      </c>
      <c r="L13" s="25"/>
      <c r="M13" s="13"/>
      <c r="N13" s="16"/>
    </row>
    <row r="14" spans="1:14" ht="15">
      <c r="A14" s="24"/>
      <c r="B14" s="13"/>
      <c r="C14" s="16"/>
      <c r="D14" s="25"/>
      <c r="E14" s="25"/>
      <c r="F14" s="25"/>
      <c r="G14" s="25"/>
      <c r="H14" s="18" t="s">
        <v>8</v>
      </c>
      <c r="I14" s="18"/>
      <c r="J14" s="18"/>
      <c r="K14" s="18"/>
      <c r="L14" s="25"/>
      <c r="M14" s="16"/>
      <c r="N14" s="16"/>
    </row>
    <row r="15" spans="1:14" ht="15">
      <c r="A15" s="16"/>
      <c r="B15" s="13"/>
      <c r="C15" s="16"/>
      <c r="D15" s="25"/>
      <c r="E15" s="25"/>
      <c r="F15" s="25"/>
      <c r="G15" s="25"/>
      <c r="H15" s="20" t="s">
        <v>8</v>
      </c>
      <c r="I15" s="20"/>
      <c r="J15" s="20"/>
      <c r="K15" s="20"/>
      <c r="L15" s="25"/>
      <c r="M15" s="16"/>
      <c r="N15" s="16"/>
    </row>
    <row r="16" spans="1:14" ht="15">
      <c r="A16" s="21" t="s">
        <v>8</v>
      </c>
      <c r="B16" s="22"/>
      <c r="C16" s="21"/>
      <c r="D16" s="20"/>
      <c r="E16" s="20"/>
      <c r="F16" s="25"/>
      <c r="G16" s="25"/>
      <c r="H16" s="25"/>
      <c r="I16" s="25"/>
      <c r="J16" s="25"/>
      <c r="K16" s="25"/>
      <c r="L16" s="25"/>
      <c r="M16" s="21"/>
      <c r="N16" s="16"/>
    </row>
    <row r="17" spans="1:13" ht="15">
      <c r="A17" s="21" t="s">
        <v>7</v>
      </c>
      <c r="B17" s="22">
        <v>1006.3</v>
      </c>
      <c r="C17" s="21"/>
      <c r="D17" s="20">
        <v>830.35</v>
      </c>
      <c r="E17" s="20"/>
      <c r="F17" s="25"/>
      <c r="G17" s="25"/>
      <c r="H17" s="20" t="s">
        <v>2</v>
      </c>
      <c r="I17" s="20">
        <v>640.9100000000001</v>
      </c>
      <c r="J17" s="20"/>
      <c r="K17" s="20">
        <v>699.7</v>
      </c>
      <c r="L17" s="20"/>
      <c r="M17" s="22"/>
    </row>
    <row r="18" spans="1:13" ht="15">
      <c r="A18" s="21" t="s">
        <v>33</v>
      </c>
      <c r="B18" s="21"/>
      <c r="C18" s="21"/>
      <c r="D18" s="20"/>
      <c r="E18" s="20"/>
      <c r="F18" s="25"/>
      <c r="G18" s="25"/>
      <c r="H18" s="20" t="s">
        <v>3</v>
      </c>
      <c r="I18" s="20"/>
      <c r="J18" s="20"/>
      <c r="K18" s="20"/>
      <c r="L18" s="20"/>
      <c r="M18" s="21"/>
    </row>
    <row r="19" spans="1:13" ht="15">
      <c r="A19" s="17" t="s">
        <v>4</v>
      </c>
      <c r="B19" s="19">
        <v>868.5</v>
      </c>
      <c r="C19" s="17"/>
      <c r="D19" s="18">
        <v>737.85</v>
      </c>
      <c r="E19" s="18"/>
      <c r="F19" s="25"/>
      <c r="G19" s="25"/>
      <c r="H19" s="18" t="s">
        <v>34</v>
      </c>
      <c r="I19" s="18">
        <v>1233.89</v>
      </c>
      <c r="J19" s="18"/>
      <c r="K19" s="18">
        <v>868.5</v>
      </c>
      <c r="L19" s="20"/>
      <c r="M19" s="17"/>
    </row>
    <row r="20" spans="1:13" ht="15">
      <c r="A20" s="17" t="s">
        <v>5</v>
      </c>
      <c r="B20" s="19">
        <v>11.35</v>
      </c>
      <c r="C20" s="17"/>
      <c r="D20" s="18">
        <v>11.35</v>
      </c>
      <c r="E20" s="18"/>
      <c r="F20" s="26"/>
      <c r="G20" s="25"/>
      <c r="H20" s="18" t="s">
        <v>5</v>
      </c>
      <c r="I20" s="18">
        <v>11.35</v>
      </c>
      <c r="J20" s="18"/>
      <c r="K20" s="18">
        <v>11.35</v>
      </c>
      <c r="L20" s="18"/>
      <c r="M20" s="23"/>
    </row>
    <row r="21" spans="1:13" ht="15" thickBot="1">
      <c r="A21" s="16"/>
      <c r="B21" s="27">
        <v>1886.1499999999999</v>
      </c>
      <c r="C21" s="16"/>
      <c r="D21" s="27">
        <v>1579.55</v>
      </c>
      <c r="E21" s="25"/>
      <c r="F21" s="25"/>
      <c r="G21" s="25"/>
      <c r="H21" s="25"/>
      <c r="I21" s="27">
        <v>1886.15</v>
      </c>
      <c r="J21" s="25"/>
      <c r="K21" s="27">
        <v>1579.55</v>
      </c>
      <c r="L21" s="18"/>
      <c r="M21" s="28"/>
    </row>
    <row r="22" spans="1:13" ht="13.5" thickTop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</sheetData>
  <sheetProtection/>
  <mergeCells count="2">
    <mergeCell ref="F1:H1"/>
    <mergeCell ref="F2:I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D3" sqref="D3"/>
    </sheetView>
  </sheetViews>
  <sheetFormatPr defaultColWidth="12.421875" defaultRowHeight="12.75"/>
  <cols>
    <col min="1" max="1" width="26.421875" style="0" customWidth="1"/>
    <col min="2" max="2" width="12.421875" style="0" customWidth="1"/>
    <col min="3" max="3" width="4.8515625" style="0" customWidth="1"/>
    <col min="4" max="5" width="12.421875" style="0" customWidth="1"/>
    <col min="6" max="6" width="26.421875" style="0" customWidth="1"/>
    <col min="7" max="7" width="12.421875" style="0" customWidth="1"/>
    <col min="8" max="8" width="4.8515625" style="0" customWidth="1"/>
  </cols>
  <sheetData>
    <row r="1" spans="3:10" ht="14.25">
      <c r="C1" s="29"/>
      <c r="D1" s="29" t="s">
        <v>35</v>
      </c>
      <c r="E1" s="29"/>
      <c r="F1" s="29"/>
      <c r="G1" s="29"/>
      <c r="H1" s="29"/>
      <c r="J1" s="29"/>
    </row>
    <row r="2" spans="3:9" ht="15.75">
      <c r="C2" s="1"/>
      <c r="D2" s="1" t="s">
        <v>201</v>
      </c>
      <c r="I2" s="30"/>
    </row>
    <row r="3" spans="3:4" ht="14.25">
      <c r="C3" s="29"/>
      <c r="D3" s="29"/>
    </row>
    <row r="4" spans="1:9" ht="14.25">
      <c r="A4" s="29" t="s">
        <v>0</v>
      </c>
      <c r="B4" s="12">
        <v>2019</v>
      </c>
      <c r="C4" s="12"/>
      <c r="D4" s="12">
        <v>2018</v>
      </c>
      <c r="E4" s="12"/>
      <c r="F4" s="29" t="s">
        <v>1</v>
      </c>
      <c r="G4" s="12">
        <v>2019</v>
      </c>
      <c r="H4" s="12"/>
      <c r="I4" s="12">
        <v>2018</v>
      </c>
    </row>
    <row r="5" spans="2:9" ht="14.25">
      <c r="B5" s="12"/>
      <c r="C5" s="12"/>
      <c r="D5" s="12"/>
      <c r="E5" s="12"/>
      <c r="G5" s="12"/>
      <c r="H5" s="12"/>
      <c r="I5" s="12"/>
    </row>
    <row r="6" spans="1:9" ht="12.75">
      <c r="A6" t="s">
        <v>36</v>
      </c>
      <c r="B6" s="31"/>
      <c r="C6" s="31"/>
      <c r="D6" s="31"/>
      <c r="E6" s="31"/>
      <c r="F6" s="31" t="s">
        <v>11</v>
      </c>
      <c r="G6" s="31">
        <v>1104.4</v>
      </c>
      <c r="H6" s="31"/>
      <c r="I6" s="31">
        <v>1173.85</v>
      </c>
    </row>
    <row r="7" spans="1:9" ht="12.75">
      <c r="A7" t="s">
        <v>37</v>
      </c>
      <c r="B7" s="32">
        <v>1245.1</v>
      </c>
      <c r="C7" s="32"/>
      <c r="D7" s="32">
        <v>1099.95</v>
      </c>
      <c r="E7" s="31"/>
      <c r="F7" s="31" t="s">
        <v>37</v>
      </c>
      <c r="G7" s="31"/>
      <c r="H7" s="31"/>
      <c r="I7" s="31"/>
    </row>
    <row r="8" spans="1:9" ht="12.75">
      <c r="A8" t="s">
        <v>38</v>
      </c>
      <c r="B8" s="32">
        <v>694.85</v>
      </c>
      <c r="C8" s="32"/>
      <c r="D8" s="32">
        <v>575.55</v>
      </c>
      <c r="E8" s="32"/>
      <c r="F8" s="31" t="s">
        <v>39</v>
      </c>
      <c r="G8" s="32"/>
      <c r="H8" s="32"/>
      <c r="I8" s="32"/>
    </row>
    <row r="9" spans="1:9" ht="12.75">
      <c r="A9" t="s">
        <v>40</v>
      </c>
      <c r="B9" s="32">
        <v>521.3</v>
      </c>
      <c r="C9" s="32"/>
      <c r="D9" s="32">
        <v>568.6</v>
      </c>
      <c r="E9" s="32"/>
      <c r="F9" s="31" t="s">
        <v>40</v>
      </c>
      <c r="G9" s="32"/>
      <c r="H9" s="32"/>
      <c r="I9" s="32"/>
    </row>
    <row r="10" spans="1:9" ht="12.75">
      <c r="A10" t="s">
        <v>41</v>
      </c>
      <c r="B10" s="32"/>
      <c r="C10" s="32"/>
      <c r="D10" s="32">
        <v>23</v>
      </c>
      <c r="E10" s="32"/>
      <c r="F10" s="31"/>
      <c r="G10" s="32"/>
      <c r="H10" s="32"/>
      <c r="I10" s="32"/>
    </row>
    <row r="11" spans="2:9" ht="12.75">
      <c r="B11" s="32"/>
      <c r="C11" s="32"/>
      <c r="D11" s="32"/>
      <c r="E11" s="32"/>
      <c r="F11" s="31"/>
      <c r="G11" s="32"/>
      <c r="H11" s="32"/>
      <c r="I11" s="32"/>
    </row>
    <row r="12" spans="2:9" ht="12.75">
      <c r="B12" s="31"/>
      <c r="C12" s="31"/>
      <c r="D12" s="31"/>
      <c r="E12" s="32"/>
      <c r="F12" s="31"/>
      <c r="G12" s="32"/>
      <c r="H12" s="32"/>
      <c r="I12" s="32"/>
    </row>
    <row r="13" spans="2:9" ht="12.75">
      <c r="B13" s="33">
        <f>SUM(B7:B11)</f>
        <v>2461.25</v>
      </c>
      <c r="C13" s="34"/>
      <c r="D13" s="33">
        <v>22267.1</v>
      </c>
      <c r="E13" s="34"/>
      <c r="F13" s="31"/>
      <c r="G13" s="33">
        <v>1104.4</v>
      </c>
      <c r="H13" s="34"/>
      <c r="I13" s="33">
        <v>1173.85</v>
      </c>
    </row>
    <row r="14" spans="2:9" ht="12.75">
      <c r="B14" s="32"/>
      <c r="C14" s="32"/>
      <c r="D14" s="32"/>
      <c r="E14" s="32"/>
      <c r="F14" s="31"/>
      <c r="G14" s="32"/>
      <c r="H14" s="32"/>
      <c r="I14" s="32"/>
    </row>
    <row r="15" spans="2:9" ht="12.75">
      <c r="B15" s="32"/>
      <c r="C15" s="32"/>
      <c r="D15" s="32"/>
      <c r="E15" s="32"/>
      <c r="F15" s="31" t="s">
        <v>42</v>
      </c>
      <c r="G15" s="32">
        <v>118</v>
      </c>
      <c r="H15" s="32"/>
      <c r="I15" s="32"/>
    </row>
    <row r="16" spans="2:9" ht="12.75">
      <c r="B16" s="32"/>
      <c r="C16" s="32"/>
      <c r="D16" s="32"/>
      <c r="E16" s="32"/>
      <c r="F16" s="31"/>
      <c r="G16" s="32"/>
      <c r="H16" s="32"/>
      <c r="I16" s="32"/>
    </row>
    <row r="17" spans="2:9" ht="12.75">
      <c r="B17" s="32"/>
      <c r="C17" s="32"/>
      <c r="D17" s="32"/>
      <c r="E17" s="32"/>
      <c r="F17" s="31"/>
      <c r="G17" s="32"/>
      <c r="H17" s="32"/>
      <c r="I17" s="32"/>
    </row>
    <row r="18" spans="2:9" ht="12.75">
      <c r="B18" s="31"/>
      <c r="C18" s="31"/>
      <c r="D18" s="31"/>
      <c r="E18" s="32"/>
      <c r="F18" s="31" t="s">
        <v>19</v>
      </c>
      <c r="G18" s="32">
        <v>143.81</v>
      </c>
      <c r="H18" s="32"/>
      <c r="I18" s="32">
        <v>123.53</v>
      </c>
    </row>
    <row r="19" spans="2:9" ht="12.75">
      <c r="B19" s="32"/>
      <c r="C19" s="32"/>
      <c r="D19" s="31"/>
      <c r="E19" s="32"/>
      <c r="F19" s="31"/>
      <c r="G19" s="32"/>
      <c r="H19" s="32"/>
      <c r="I19" s="32"/>
    </row>
    <row r="20" spans="2:9" ht="12.75">
      <c r="B20" s="32"/>
      <c r="C20" s="32"/>
      <c r="D20" s="32"/>
      <c r="E20" s="32"/>
      <c r="F20" s="31" t="s">
        <v>43</v>
      </c>
      <c r="G20" s="32">
        <v>175</v>
      </c>
      <c r="H20" s="32"/>
      <c r="I20" s="32">
        <v>140</v>
      </c>
    </row>
    <row r="21" spans="2:9" ht="12.75">
      <c r="B21" s="32"/>
      <c r="C21" s="32"/>
      <c r="D21" s="32"/>
      <c r="E21" s="32"/>
      <c r="F21" s="31"/>
      <c r="G21" s="32"/>
      <c r="H21" s="32"/>
      <c r="I21" s="32"/>
    </row>
    <row r="22" spans="2:9" ht="12.75">
      <c r="B22" s="32"/>
      <c r="C22" s="32"/>
      <c r="D22" s="32"/>
      <c r="E22" s="32"/>
      <c r="F22" s="31"/>
      <c r="G22" s="32"/>
      <c r="H22" s="32"/>
      <c r="I22" s="32"/>
    </row>
    <row r="23" spans="1:9" ht="12.75">
      <c r="A23" t="s">
        <v>44</v>
      </c>
      <c r="B23" s="32">
        <v>0.27</v>
      </c>
      <c r="C23" s="32"/>
      <c r="D23" s="32">
        <v>0.32</v>
      </c>
      <c r="E23" s="32"/>
      <c r="F23" s="31" t="s">
        <v>41</v>
      </c>
      <c r="G23" s="32">
        <v>948.51</v>
      </c>
      <c r="H23" s="32"/>
      <c r="I23" s="32">
        <v>805.65</v>
      </c>
    </row>
    <row r="24" spans="2:9" ht="12.75">
      <c r="B24" s="31"/>
      <c r="C24" s="31"/>
      <c r="D24" s="31"/>
      <c r="E24" s="32"/>
      <c r="F24" s="31"/>
      <c r="G24" s="32"/>
      <c r="H24" s="32"/>
      <c r="I24" s="32"/>
    </row>
    <row r="25" spans="2:9" ht="12.75">
      <c r="B25" s="32"/>
      <c r="C25" s="32"/>
      <c r="D25" s="32"/>
      <c r="E25" s="32"/>
      <c r="F25" s="31"/>
      <c r="G25" s="32"/>
      <c r="H25" s="32"/>
      <c r="I25" s="32"/>
    </row>
    <row r="26" spans="2:9" ht="12.75">
      <c r="B26" s="32"/>
      <c r="C26" s="32"/>
      <c r="D26" s="32"/>
      <c r="E26" s="32"/>
      <c r="F26" s="31" t="s">
        <v>45</v>
      </c>
      <c r="G26" s="32">
        <v>6.57</v>
      </c>
      <c r="H26" s="32"/>
      <c r="I26" s="32">
        <v>5.57</v>
      </c>
    </row>
    <row r="27" spans="2:9" ht="12.75">
      <c r="B27" s="32"/>
      <c r="C27" s="32"/>
      <c r="D27" s="32"/>
      <c r="E27" s="32"/>
      <c r="F27" s="31"/>
      <c r="G27" s="32"/>
      <c r="H27" s="32"/>
      <c r="I27" s="32"/>
    </row>
    <row r="28" spans="2:9" ht="12.75">
      <c r="B28" s="32"/>
      <c r="C28" s="32"/>
      <c r="D28" s="32"/>
      <c r="E28" s="32"/>
      <c r="F28" s="31"/>
      <c r="G28" s="32"/>
      <c r="H28" s="32"/>
      <c r="I28" s="32"/>
    </row>
    <row r="29" spans="1:9" ht="12.75">
      <c r="A29" t="s">
        <v>46</v>
      </c>
      <c r="B29" s="33">
        <f>SUM(B13:B27)</f>
        <v>2461.52</v>
      </c>
      <c r="C29" s="34"/>
      <c r="D29" s="33">
        <v>2267.42</v>
      </c>
      <c r="E29" s="34"/>
      <c r="F29" s="31" t="s">
        <v>47</v>
      </c>
      <c r="G29" s="33">
        <f>SUM(G13:G27)</f>
        <v>2496.2900000000004</v>
      </c>
      <c r="H29" s="34"/>
      <c r="I29" s="33">
        <v>2248.6</v>
      </c>
    </row>
    <row r="30" spans="2:9" ht="12.75">
      <c r="B30" s="34"/>
      <c r="C30" s="34"/>
      <c r="D30" s="34"/>
      <c r="E30" s="34"/>
      <c r="F30" s="31"/>
      <c r="G30" s="34"/>
      <c r="H30" s="34"/>
      <c r="I30" s="34"/>
    </row>
    <row r="31" spans="1:9" ht="12.75">
      <c r="A31" s="1" t="s">
        <v>48</v>
      </c>
      <c r="B31" s="32"/>
      <c r="C31" s="32"/>
      <c r="D31" s="32"/>
      <c r="E31" s="32"/>
      <c r="F31" s="1" t="s">
        <v>49</v>
      </c>
      <c r="G31" s="32"/>
      <c r="H31" s="32"/>
      <c r="I31" s="32"/>
    </row>
    <row r="32" spans="1:9" ht="12.75">
      <c r="A32" t="s">
        <v>4</v>
      </c>
      <c r="B32" s="32">
        <v>204.62</v>
      </c>
      <c r="C32" s="32"/>
      <c r="D32" s="32">
        <v>185.8</v>
      </c>
      <c r="E32" s="32"/>
      <c r="F32" t="s">
        <v>4</v>
      </c>
      <c r="G32" s="32">
        <v>169.85</v>
      </c>
      <c r="H32" s="32"/>
      <c r="I32" s="32">
        <v>204.62</v>
      </c>
    </row>
    <row r="33" spans="1:9" ht="12.75">
      <c r="A33" t="s">
        <v>50</v>
      </c>
      <c r="B33" s="32">
        <v>29.8</v>
      </c>
      <c r="C33" s="32"/>
      <c r="D33" s="32">
        <v>29.8</v>
      </c>
      <c r="E33" s="32"/>
      <c r="F33" t="s">
        <v>50</v>
      </c>
      <c r="G33" s="32">
        <v>29.8</v>
      </c>
      <c r="H33" s="32"/>
      <c r="I33" s="32">
        <v>29.8</v>
      </c>
    </row>
    <row r="34" spans="2:9" ht="12.75">
      <c r="B34" s="32"/>
      <c r="C34" s="32"/>
      <c r="D34" s="32"/>
      <c r="E34" s="32"/>
      <c r="F34" s="31"/>
      <c r="G34" s="32"/>
      <c r="H34" s="32"/>
      <c r="I34" s="32"/>
    </row>
    <row r="35" spans="2:9" ht="14.25" thickBot="1">
      <c r="B35" s="35">
        <f>+B29+B32+B33</f>
        <v>2695.94</v>
      </c>
      <c r="C35" s="36"/>
      <c r="D35" s="35">
        <v>2483.02</v>
      </c>
      <c r="E35" s="36"/>
      <c r="F35" s="37"/>
      <c r="G35" s="35">
        <f>+G29+G32+G33</f>
        <v>2695.9400000000005</v>
      </c>
      <c r="H35" s="36"/>
      <c r="I35" s="35">
        <v>2483.02</v>
      </c>
    </row>
    <row r="36" ht="12.75" thickTop="1"/>
    <row r="37" spans="7:8" ht="12.75">
      <c r="G37" s="38"/>
      <c r="H37" s="3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7109375" style="0" customWidth="1"/>
  </cols>
  <sheetData>
    <row r="1" ht="15">
      <c r="A1" s="6"/>
    </row>
    <row r="2" ht="12.75">
      <c r="F2" s="1" t="s">
        <v>51</v>
      </c>
    </row>
    <row r="3" ht="12.75">
      <c r="E3" s="1" t="s">
        <v>52</v>
      </c>
    </row>
    <row r="5" spans="1:15" ht="12.75">
      <c r="A5" s="1" t="s">
        <v>0</v>
      </c>
      <c r="D5" s="1">
        <v>2019</v>
      </c>
      <c r="F5" s="1">
        <v>2018</v>
      </c>
      <c r="H5" s="1" t="s">
        <v>1</v>
      </c>
      <c r="M5" s="1">
        <v>2019</v>
      </c>
      <c r="O5" s="1">
        <v>2018</v>
      </c>
    </row>
    <row r="7" spans="1:8" ht="12.75">
      <c r="A7" t="s">
        <v>36</v>
      </c>
      <c r="D7" s="2">
        <v>543.7</v>
      </c>
      <c r="E7" s="2"/>
      <c r="F7" s="2">
        <v>383.4</v>
      </c>
      <c r="H7" s="1" t="s">
        <v>53</v>
      </c>
    </row>
    <row r="8" spans="1:15" ht="12.75">
      <c r="A8" t="s">
        <v>54</v>
      </c>
      <c r="D8" s="2">
        <v>1538.47</v>
      </c>
      <c r="E8" s="2"/>
      <c r="F8" s="2">
        <v>1313.52</v>
      </c>
      <c r="H8" t="s">
        <v>55</v>
      </c>
      <c r="M8" s="2">
        <v>2400</v>
      </c>
      <c r="N8" s="2"/>
      <c r="O8" s="2">
        <v>2600</v>
      </c>
    </row>
    <row r="9" spans="1:15" ht="12.75">
      <c r="A9" t="s">
        <v>56</v>
      </c>
      <c r="D9" s="2">
        <v>224.5</v>
      </c>
      <c r="E9" s="2"/>
      <c r="F9" s="2">
        <v>121.2</v>
      </c>
      <c r="M9" s="2"/>
      <c r="N9" s="2"/>
      <c r="O9" s="2"/>
    </row>
    <row r="10" spans="1:15" ht="12.75">
      <c r="A10" t="s">
        <v>57</v>
      </c>
      <c r="D10" s="2">
        <v>875</v>
      </c>
      <c r="E10" s="2"/>
      <c r="F10" s="2">
        <v>780</v>
      </c>
      <c r="H10" s="1" t="s">
        <v>58</v>
      </c>
      <c r="M10" s="2"/>
      <c r="N10" s="2"/>
      <c r="O10" s="2"/>
    </row>
    <row r="11" spans="1:6" ht="12.75">
      <c r="A11" t="s">
        <v>59</v>
      </c>
      <c r="D11" s="2">
        <v>245</v>
      </c>
      <c r="E11" s="2"/>
      <c r="F11" s="2">
        <v>270</v>
      </c>
    </row>
    <row r="12" spans="1:15" ht="12.75">
      <c r="A12" t="s">
        <v>60</v>
      </c>
      <c r="D12" s="2">
        <v>663</v>
      </c>
      <c r="E12" s="2"/>
      <c r="F12" s="2">
        <v>1251</v>
      </c>
      <c r="H12" t="s">
        <v>61</v>
      </c>
      <c r="M12" s="2">
        <v>50</v>
      </c>
      <c r="N12" s="2"/>
      <c r="O12" s="2">
        <v>0</v>
      </c>
    </row>
    <row r="13" spans="1:15" ht="12.75">
      <c r="A13" t="s">
        <v>62</v>
      </c>
      <c r="D13" s="2">
        <v>434.35</v>
      </c>
      <c r="E13" s="2"/>
      <c r="F13" s="2">
        <v>366</v>
      </c>
      <c r="H13" t="s">
        <v>63</v>
      </c>
      <c r="M13" s="2">
        <v>0</v>
      </c>
      <c r="N13" s="2"/>
      <c r="O13" s="2">
        <v>10</v>
      </c>
    </row>
    <row r="14" spans="1:15" ht="12.75">
      <c r="A14" t="s">
        <v>64</v>
      </c>
      <c r="D14" s="2">
        <v>10</v>
      </c>
      <c r="E14" s="2"/>
      <c r="F14" s="2">
        <v>20</v>
      </c>
      <c r="H14" t="s">
        <v>65</v>
      </c>
      <c r="M14" s="2">
        <v>200</v>
      </c>
      <c r="N14" s="2"/>
      <c r="O14" s="2">
        <v>0</v>
      </c>
    </row>
    <row r="15" spans="1:15" ht="12.75">
      <c r="A15" t="s">
        <v>66</v>
      </c>
      <c r="D15" s="2">
        <v>0</v>
      </c>
      <c r="E15" s="2"/>
      <c r="F15" s="2">
        <v>26.38</v>
      </c>
      <c r="H15" t="s">
        <v>67</v>
      </c>
      <c r="M15" s="2">
        <v>0</v>
      </c>
      <c r="N15" s="2"/>
      <c r="O15" s="2">
        <v>0</v>
      </c>
    </row>
    <row r="16" spans="1:15" ht="12.75">
      <c r="A16" t="s">
        <v>68</v>
      </c>
      <c r="D16" s="2">
        <v>0</v>
      </c>
      <c r="E16" s="2"/>
      <c r="F16" s="2">
        <v>0</v>
      </c>
      <c r="H16" t="s">
        <v>66</v>
      </c>
      <c r="M16" s="2">
        <v>0</v>
      </c>
      <c r="N16" s="2"/>
      <c r="O16" s="2">
        <v>50</v>
      </c>
    </row>
    <row r="17" spans="1:15" ht="12.75">
      <c r="A17" t="s">
        <v>44</v>
      </c>
      <c r="D17" s="2">
        <v>1.7000000000000002</v>
      </c>
      <c r="E17" s="2"/>
      <c r="F17" s="2">
        <v>3.51</v>
      </c>
      <c r="H17" t="s">
        <v>69</v>
      </c>
      <c r="M17" s="2">
        <v>0</v>
      </c>
      <c r="N17" s="2"/>
      <c r="O17" s="2">
        <v>24</v>
      </c>
    </row>
    <row r="18" spans="1:15" ht="12.75">
      <c r="A18" t="s">
        <v>70</v>
      </c>
      <c r="D18" s="2">
        <v>16.65</v>
      </c>
      <c r="E18" s="2"/>
      <c r="F18" s="2">
        <v>15.4</v>
      </c>
      <c r="H18" t="s">
        <v>71</v>
      </c>
      <c r="M18" s="2">
        <v>0</v>
      </c>
      <c r="N18" s="2"/>
      <c r="O18" s="2">
        <v>200</v>
      </c>
    </row>
    <row r="19" spans="1:15" ht="12.75">
      <c r="A19" t="s">
        <v>72</v>
      </c>
      <c r="D19" s="2">
        <v>66</v>
      </c>
      <c r="E19" s="2"/>
      <c r="F19" s="2">
        <v>33</v>
      </c>
      <c r="H19" t="s">
        <v>73</v>
      </c>
      <c r="M19" s="2">
        <v>50</v>
      </c>
      <c r="N19" s="2"/>
      <c r="O19" s="2">
        <v>0</v>
      </c>
    </row>
    <row r="20" spans="1:15" ht="12.75">
      <c r="A20" t="s">
        <v>74</v>
      </c>
      <c r="D20">
        <v>52.120000000000005</v>
      </c>
      <c r="F20" s="2">
        <v>57.34</v>
      </c>
      <c r="H20" t="s">
        <v>75</v>
      </c>
      <c r="M20">
        <v>25</v>
      </c>
      <c r="O20" s="2">
        <v>0</v>
      </c>
    </row>
    <row r="21" spans="4:15" ht="12.75">
      <c r="D21" s="2"/>
      <c r="F21" s="2"/>
      <c r="H21" t="s">
        <v>76</v>
      </c>
      <c r="M21">
        <v>200</v>
      </c>
      <c r="O21" s="2">
        <v>200</v>
      </c>
    </row>
    <row r="22" spans="8:15" ht="12.75">
      <c r="H22" t="s">
        <v>77</v>
      </c>
      <c r="M22">
        <v>100</v>
      </c>
      <c r="O22" s="2">
        <v>0</v>
      </c>
    </row>
    <row r="23" spans="8:15" ht="12.75">
      <c r="H23" s="4" t="s">
        <v>78</v>
      </c>
      <c r="M23">
        <v>10</v>
      </c>
      <c r="O23" s="2">
        <v>0</v>
      </c>
    </row>
    <row r="24" spans="8:15" ht="12.75">
      <c r="H24" s="4"/>
      <c r="O24" s="2"/>
    </row>
    <row r="25" spans="8:15" ht="12.75">
      <c r="H25" s="1" t="s">
        <v>79</v>
      </c>
      <c r="M25" s="2"/>
      <c r="N25" s="2"/>
      <c r="O25" s="2"/>
    </row>
    <row r="26" spans="13:14" ht="12.75">
      <c r="M26" s="2"/>
      <c r="N26" s="2"/>
    </row>
    <row r="27" spans="4:15" ht="12.75">
      <c r="D27" s="2"/>
      <c r="E27" s="2"/>
      <c r="F27" s="2"/>
      <c r="H27" t="s">
        <v>80</v>
      </c>
      <c r="M27" s="2">
        <v>15</v>
      </c>
      <c r="N27" s="2"/>
      <c r="O27" s="2">
        <v>5</v>
      </c>
    </row>
    <row r="28" spans="4:15" ht="12.75">
      <c r="D28" s="2"/>
      <c r="E28" s="2"/>
      <c r="F28" s="2"/>
      <c r="H28" t="s">
        <v>81</v>
      </c>
      <c r="M28" s="2">
        <v>875</v>
      </c>
      <c r="N28" s="2"/>
      <c r="O28" s="2">
        <v>778</v>
      </c>
    </row>
    <row r="29" spans="4:15" ht="12.75">
      <c r="D29" s="2"/>
      <c r="E29" s="2"/>
      <c r="F29" s="2"/>
      <c r="H29" t="s">
        <v>82</v>
      </c>
      <c r="M29">
        <v>195</v>
      </c>
      <c r="O29" s="2">
        <v>170</v>
      </c>
    </row>
    <row r="30" spans="4:15" ht="12.75">
      <c r="D30" s="2"/>
      <c r="E30" s="2"/>
      <c r="F30" s="2"/>
      <c r="H30" t="s">
        <v>83</v>
      </c>
      <c r="M30" s="2">
        <v>200</v>
      </c>
      <c r="N30" s="2"/>
      <c r="O30" s="2">
        <v>150</v>
      </c>
    </row>
    <row r="31" spans="4:15" ht="12.75">
      <c r="D31" s="2"/>
      <c r="E31" s="2"/>
      <c r="F31" s="2"/>
      <c r="H31" t="s">
        <v>84</v>
      </c>
      <c r="M31">
        <v>66</v>
      </c>
      <c r="O31" s="2">
        <v>33</v>
      </c>
    </row>
    <row r="32" spans="4:15" ht="12.75">
      <c r="D32" s="2"/>
      <c r="E32" s="2"/>
      <c r="F32" s="2"/>
      <c r="H32" t="s">
        <v>85</v>
      </c>
      <c r="M32" s="2">
        <v>51.81</v>
      </c>
      <c r="N32" s="2"/>
      <c r="O32" s="2">
        <v>49.7</v>
      </c>
    </row>
    <row r="33" spans="4:15" ht="12.75">
      <c r="D33" s="2"/>
      <c r="E33" s="2"/>
      <c r="F33" s="2"/>
      <c r="H33" t="s">
        <v>45</v>
      </c>
      <c r="M33" s="2">
        <v>11.700000000000003</v>
      </c>
      <c r="N33" s="2"/>
      <c r="O33" s="2">
        <v>12.73</v>
      </c>
    </row>
    <row r="34" spans="4:15" ht="12.75">
      <c r="D34" s="2"/>
      <c r="E34" s="2"/>
      <c r="F34" s="2"/>
      <c r="H34" t="s">
        <v>86</v>
      </c>
      <c r="M34" s="2">
        <v>34.7</v>
      </c>
      <c r="N34" s="2"/>
      <c r="O34" s="2">
        <v>124.27</v>
      </c>
    </row>
    <row r="35" spans="4:15" ht="12.75">
      <c r="D35" s="2"/>
      <c r="E35" s="2"/>
      <c r="F35" s="2"/>
      <c r="M35" s="2"/>
      <c r="O35" s="2"/>
    </row>
    <row r="36" spans="4:6" ht="12.75">
      <c r="D36" s="2"/>
      <c r="E36" s="2"/>
      <c r="F36" s="2"/>
    </row>
    <row r="37" spans="1:15" ht="12.75">
      <c r="A37" s="1" t="s">
        <v>7</v>
      </c>
      <c r="D37" s="2">
        <f>SUM(D7:D36)</f>
        <v>4670.49</v>
      </c>
      <c r="F37" s="2">
        <f>SUM(F7:F36)</f>
        <v>4640.75</v>
      </c>
      <c r="H37" s="1" t="s">
        <v>2</v>
      </c>
      <c r="M37" s="2">
        <f>SUM(M8:M35)</f>
        <v>4484.21</v>
      </c>
      <c r="N37" s="2"/>
      <c r="O37" s="2">
        <f>SUM(O8:O36)</f>
        <v>4406.7</v>
      </c>
    </row>
    <row r="38" spans="8:15" ht="12.75">
      <c r="H38" t="s">
        <v>87</v>
      </c>
      <c r="O38" s="2"/>
    </row>
    <row r="39" spans="1:15" ht="12.75">
      <c r="A39" s="1" t="s">
        <v>6</v>
      </c>
      <c r="H39" s="1" t="s">
        <v>3</v>
      </c>
      <c r="M39" s="2"/>
      <c r="N39" s="2"/>
      <c r="O39" s="2"/>
    </row>
    <row r="40" spans="2:15" ht="12.75">
      <c r="B40" t="s">
        <v>4</v>
      </c>
      <c r="D40" s="2">
        <v>1319.65</v>
      </c>
      <c r="F40" s="2">
        <v>1367.3</v>
      </c>
      <c r="I40" t="s">
        <v>4</v>
      </c>
      <c r="M40" s="2">
        <v>1505.93</v>
      </c>
      <c r="N40" s="2"/>
      <c r="O40" s="2">
        <v>1601.35</v>
      </c>
    </row>
    <row r="41" spans="2:15" ht="12.75">
      <c r="B41" t="s">
        <v>5</v>
      </c>
      <c r="D41" s="2">
        <v>0</v>
      </c>
      <c r="F41" s="2">
        <v>0</v>
      </c>
      <c r="I41" t="s">
        <v>5</v>
      </c>
      <c r="M41" s="2">
        <v>0</v>
      </c>
      <c r="N41" s="2"/>
      <c r="O41" s="2">
        <v>0</v>
      </c>
    </row>
    <row r="42" spans="13:15" ht="12.75">
      <c r="M42" s="2"/>
      <c r="N42" s="2"/>
      <c r="O42" s="2"/>
    </row>
    <row r="43" spans="4:15" ht="12.75" thickBot="1">
      <c r="D43" s="3">
        <f>SUM(D37:D42)</f>
        <v>5990.139999999999</v>
      </c>
      <c r="E43" s="2"/>
      <c r="F43" s="3">
        <f>SUM(F37:F42)</f>
        <v>6008.05</v>
      </c>
      <c r="M43" s="3">
        <f>SUM(M37:M42)</f>
        <v>5990.14</v>
      </c>
      <c r="N43" s="2"/>
      <c r="O43" s="3">
        <f>SUM(O37:O42)</f>
        <v>6008.049999999999</v>
      </c>
    </row>
    <row r="44" spans="13:15" ht="12.75" thickTop="1">
      <c r="M44" s="2"/>
      <c r="N44" s="2"/>
      <c r="O44" s="2"/>
    </row>
    <row r="45" spans="13:15" ht="12.75">
      <c r="M45" s="2">
        <f>M43-D43</f>
        <v>0</v>
      </c>
      <c r="N45" s="2"/>
      <c r="O45" s="2"/>
    </row>
    <row r="46" spans="2:15" ht="12.75">
      <c r="B46" s="1" t="s">
        <v>88</v>
      </c>
      <c r="M46" s="2"/>
      <c r="N46" s="2"/>
      <c r="O46" s="2"/>
    </row>
    <row r="47" spans="2:15" ht="12.75">
      <c r="B47" s="1"/>
      <c r="M47" s="2"/>
      <c r="N47" s="2"/>
      <c r="O47" s="2"/>
    </row>
    <row r="48" spans="2:15" ht="12.75">
      <c r="B48" s="1"/>
      <c r="M48" s="2"/>
      <c r="N48" s="2"/>
      <c r="O48" s="2"/>
    </row>
    <row r="49" spans="13:15" ht="12.75">
      <c r="M49" s="2"/>
      <c r="N49" s="2"/>
      <c r="O49" s="2"/>
    </row>
    <row r="50" spans="13:15" ht="12.75">
      <c r="M50" s="2"/>
      <c r="N50" s="2"/>
      <c r="O50" s="2"/>
    </row>
    <row r="51" spans="13:15" ht="12.75">
      <c r="M51" s="2"/>
      <c r="N51" s="2"/>
      <c r="O51" s="2"/>
    </row>
    <row r="52" spans="13:15" ht="12.75">
      <c r="M52" s="2"/>
      <c r="N52" s="2"/>
      <c r="O52" s="2"/>
    </row>
    <row r="53" spans="13:15" ht="12.75">
      <c r="M53" s="2"/>
      <c r="N53" s="2"/>
      <c r="O53" s="2"/>
    </row>
    <row r="54" spans="13:15" ht="12.75">
      <c r="M54" s="2"/>
      <c r="N54" s="2"/>
      <c r="O54" s="2"/>
    </row>
    <row r="55" spans="13:15" ht="12.75">
      <c r="M55" s="2"/>
      <c r="N55" s="2"/>
      <c r="O55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7109375" style="0" customWidth="1"/>
    <col min="4" max="4" width="9.140625" style="0" bestFit="1" customWidth="1"/>
    <col min="6" max="6" width="9.140625" style="0" bestFit="1" customWidth="1"/>
    <col min="13" max="13" width="9.140625" style="0" bestFit="1" customWidth="1"/>
    <col min="15" max="15" width="9.140625" style="0" bestFit="1" customWidth="1"/>
  </cols>
  <sheetData>
    <row r="1" ht="15">
      <c r="A1" s="6"/>
    </row>
    <row r="2" ht="12.75">
      <c r="F2" s="1" t="s">
        <v>89</v>
      </c>
    </row>
    <row r="3" ht="12.75">
      <c r="E3" s="1" t="s">
        <v>52</v>
      </c>
    </row>
    <row r="5" spans="1:15" ht="12.75">
      <c r="A5" s="1" t="s">
        <v>0</v>
      </c>
      <c r="D5" s="1">
        <v>2019</v>
      </c>
      <c r="F5" s="1">
        <v>2018</v>
      </c>
      <c r="H5" s="1" t="s">
        <v>1</v>
      </c>
      <c r="M5" s="1">
        <v>2019</v>
      </c>
      <c r="O5" s="1">
        <v>2018</v>
      </c>
    </row>
    <row r="7" spans="1:15" ht="12.75">
      <c r="A7" t="s">
        <v>90</v>
      </c>
      <c r="D7" s="31">
        <v>22467.5</v>
      </c>
      <c r="E7" s="2"/>
      <c r="F7" s="31">
        <v>21668</v>
      </c>
      <c r="H7" s="4" t="s">
        <v>91</v>
      </c>
      <c r="M7" s="31">
        <v>16123</v>
      </c>
      <c r="N7" s="31"/>
      <c r="O7" s="31">
        <v>15732</v>
      </c>
    </row>
    <row r="8" spans="1:16" ht="12.75">
      <c r="A8" t="s">
        <v>92</v>
      </c>
      <c r="D8" s="31">
        <v>3838</v>
      </c>
      <c r="E8" s="2"/>
      <c r="F8" s="31">
        <v>4963</v>
      </c>
      <c r="H8" t="s">
        <v>93</v>
      </c>
      <c r="M8" s="31">
        <v>9600</v>
      </c>
      <c r="N8" s="31" t="s">
        <v>94</v>
      </c>
      <c r="O8" s="31">
        <v>5955</v>
      </c>
      <c r="P8" s="31"/>
    </row>
    <row r="9" spans="1:15" ht="12.75">
      <c r="A9" t="s">
        <v>95</v>
      </c>
      <c r="D9" s="31">
        <v>79.37</v>
      </c>
      <c r="E9" s="2"/>
      <c r="F9" s="31">
        <v>59.91</v>
      </c>
      <c r="H9" t="s">
        <v>45</v>
      </c>
      <c r="M9" s="31">
        <v>44.78</v>
      </c>
      <c r="N9" s="31"/>
      <c r="O9" s="31">
        <v>51.32</v>
      </c>
    </row>
    <row r="10" spans="1:15" ht="12.75">
      <c r="A10" t="s">
        <v>96</v>
      </c>
      <c r="D10" s="31">
        <v>0</v>
      </c>
      <c r="E10" s="2"/>
      <c r="F10" s="31">
        <v>410</v>
      </c>
      <c r="G10" s="2"/>
      <c r="H10" s="1"/>
      <c r="M10" s="31"/>
      <c r="N10" s="31"/>
      <c r="O10" s="31"/>
    </row>
    <row r="11" spans="4:15" ht="12.75">
      <c r="D11" s="2"/>
      <c r="E11" s="2"/>
      <c r="F11" s="31"/>
      <c r="M11" s="31"/>
      <c r="N11" s="31"/>
      <c r="O11" s="31"/>
    </row>
    <row r="12" spans="1:15" ht="12.75">
      <c r="A12" s="1"/>
      <c r="D12" s="2"/>
      <c r="E12" s="2"/>
      <c r="F12" s="31"/>
      <c r="M12" s="31"/>
      <c r="N12" s="31"/>
      <c r="O12" s="31"/>
    </row>
    <row r="13" spans="4:15" ht="12.75">
      <c r="D13" s="2"/>
      <c r="E13" s="2"/>
      <c r="F13" s="31"/>
      <c r="M13" s="31"/>
      <c r="N13" s="31"/>
      <c r="O13" s="31"/>
    </row>
    <row r="14" spans="4:15" ht="12.75">
      <c r="D14" s="2"/>
      <c r="E14" s="2"/>
      <c r="F14" s="31"/>
      <c r="M14" s="31"/>
      <c r="N14" s="31"/>
      <c r="O14" s="31"/>
    </row>
    <row r="15" spans="1:15" ht="12.75">
      <c r="A15" s="1" t="s">
        <v>7</v>
      </c>
      <c r="D15" s="31">
        <f>SUM(D7:D14)</f>
        <v>26384.87</v>
      </c>
      <c r="F15" s="31">
        <f>SUM(F7:F14)</f>
        <v>27100.91</v>
      </c>
      <c r="H15" s="1" t="s">
        <v>2</v>
      </c>
      <c r="M15" s="31">
        <f>SUM(M7:M14)</f>
        <v>25767.78</v>
      </c>
      <c r="N15" s="31"/>
      <c r="O15" s="31">
        <f>SUM(O7:O14)</f>
        <v>21738.32</v>
      </c>
    </row>
    <row r="16" spans="6:15" ht="12.75">
      <c r="F16" s="31"/>
      <c r="M16" s="31"/>
      <c r="N16" s="31"/>
      <c r="O16" s="31"/>
    </row>
    <row r="17" spans="1:15" ht="12.75">
      <c r="A17" s="1" t="s">
        <v>6</v>
      </c>
      <c r="F17" s="31"/>
      <c r="H17" s="1" t="s">
        <v>3</v>
      </c>
      <c r="M17" s="31"/>
      <c r="N17" s="31"/>
      <c r="O17" s="31"/>
    </row>
    <row r="18" spans="2:15" ht="12.75">
      <c r="B18" t="s">
        <v>4</v>
      </c>
      <c r="D18" s="31">
        <v>30504.23</v>
      </c>
      <c r="F18" s="31">
        <v>25141.66</v>
      </c>
      <c r="I18" t="s">
        <v>4</v>
      </c>
      <c r="M18" s="31">
        <f>D18+D15-M15</f>
        <v>31121.32</v>
      </c>
      <c r="N18" s="31"/>
      <c r="O18" s="31">
        <v>30504.23</v>
      </c>
    </row>
    <row r="19" spans="2:15" ht="12.75">
      <c r="B19" t="s">
        <v>5</v>
      </c>
      <c r="D19" s="2">
        <v>0</v>
      </c>
      <c r="F19" s="31">
        <v>0</v>
      </c>
      <c r="I19" t="s">
        <v>5</v>
      </c>
      <c r="M19" s="31">
        <v>0</v>
      </c>
      <c r="N19" s="31"/>
      <c r="O19" s="31">
        <v>0</v>
      </c>
    </row>
    <row r="20" spans="6:15" ht="12.75">
      <c r="F20" s="31"/>
      <c r="M20" s="31"/>
      <c r="N20" s="31"/>
      <c r="O20" s="31"/>
    </row>
    <row r="21" spans="4:15" ht="12.75" thickBot="1">
      <c r="D21" s="39">
        <f>SUM(D15:D20)</f>
        <v>56889.1</v>
      </c>
      <c r="E21" s="2"/>
      <c r="F21" s="39">
        <f>SUM(F15:F19)</f>
        <v>52242.57</v>
      </c>
      <c r="M21" s="39">
        <f>SUM(M15:M20)</f>
        <v>56889.1</v>
      </c>
      <c r="N21" s="31"/>
      <c r="O21" s="39">
        <f>SUM(O15:O19)</f>
        <v>52242.55</v>
      </c>
    </row>
    <row r="22" spans="13:15" ht="12.75" thickTop="1">
      <c r="M22" s="2"/>
      <c r="N22" s="2"/>
      <c r="O22" s="2"/>
    </row>
    <row r="23" spans="9:19" ht="12.75">
      <c r="I23" t="s">
        <v>202</v>
      </c>
      <c r="K23" t="s">
        <v>97</v>
      </c>
      <c r="M23" s="2"/>
      <c r="N23" s="40">
        <v>5300</v>
      </c>
      <c r="O23" s="2"/>
      <c r="R23" s="2"/>
      <c r="S23" s="40"/>
    </row>
    <row r="24" spans="2:19" ht="12.75">
      <c r="B24" s="1"/>
      <c r="K24" t="s">
        <v>98</v>
      </c>
      <c r="M24" s="2"/>
      <c r="N24" s="40">
        <v>4000</v>
      </c>
      <c r="O24" s="2"/>
      <c r="R24" s="2"/>
      <c r="S24" s="40"/>
    </row>
    <row r="25" spans="2:19" ht="12.75">
      <c r="B25" s="1"/>
      <c r="K25" t="s">
        <v>99</v>
      </c>
      <c r="M25" s="2"/>
      <c r="N25" s="40">
        <v>145</v>
      </c>
      <c r="O25" s="2"/>
      <c r="R25" s="2"/>
      <c r="S25" s="40"/>
    </row>
    <row r="26" spans="2:19" ht="12.75">
      <c r="B26" s="41"/>
      <c r="D26" s="42"/>
      <c r="F26" s="2"/>
      <c r="K26" t="s">
        <v>100</v>
      </c>
      <c r="M26" s="2"/>
      <c r="N26" s="40"/>
      <c r="O26" s="2"/>
      <c r="R26" s="2"/>
      <c r="S26" s="40"/>
    </row>
    <row r="27" spans="11:19" ht="12.75">
      <c r="K27" t="s">
        <v>101</v>
      </c>
      <c r="M27" s="2"/>
      <c r="N27" s="40"/>
      <c r="O27" s="2"/>
      <c r="R27" s="2"/>
      <c r="S27" s="40"/>
    </row>
    <row r="28" spans="11:19" ht="12.75">
      <c r="K28" t="s">
        <v>102</v>
      </c>
      <c r="M28" s="2"/>
      <c r="N28" s="40"/>
      <c r="O28" s="2"/>
      <c r="R28" s="2"/>
      <c r="S28" s="40"/>
    </row>
    <row r="29" spans="11:19" ht="12.75">
      <c r="K29" t="s">
        <v>103</v>
      </c>
      <c r="M29" s="2"/>
      <c r="N29" s="40">
        <v>110</v>
      </c>
      <c r="O29" s="2"/>
      <c r="R29" s="2"/>
      <c r="S29" s="40"/>
    </row>
    <row r="30" spans="11:19" ht="12.75">
      <c r="K30" t="s">
        <v>104</v>
      </c>
      <c r="M30" s="2"/>
      <c r="N30" s="40"/>
      <c r="O30" s="2"/>
      <c r="R30" s="2"/>
      <c r="S30" s="40"/>
    </row>
    <row r="31" spans="11:19" ht="12.75">
      <c r="K31" t="s">
        <v>105</v>
      </c>
      <c r="M31" s="2"/>
      <c r="N31" s="40"/>
      <c r="O31" s="2"/>
      <c r="R31" s="2"/>
      <c r="S31" s="40"/>
    </row>
    <row r="32" spans="11:19" ht="12.75">
      <c r="K32" t="s">
        <v>106</v>
      </c>
      <c r="M32" s="2"/>
      <c r="N32" s="40"/>
      <c r="O32" s="2"/>
      <c r="R32" s="2"/>
      <c r="S32" s="40"/>
    </row>
    <row r="33" spans="11:19" ht="12.75">
      <c r="K33" t="s">
        <v>107</v>
      </c>
      <c r="M33" s="2"/>
      <c r="N33" s="40"/>
      <c r="O33" s="2"/>
      <c r="R33" s="2"/>
      <c r="S33" s="40"/>
    </row>
    <row r="34" spans="11:19" ht="12.75">
      <c r="K34" t="s">
        <v>108</v>
      </c>
      <c r="M34" s="2"/>
      <c r="N34" s="40">
        <v>45</v>
      </c>
      <c r="O34" s="2"/>
      <c r="R34" s="2"/>
      <c r="S34" s="40"/>
    </row>
    <row r="35" spans="11:19" ht="12.75">
      <c r="K35" t="s">
        <v>109</v>
      </c>
      <c r="N35" s="40"/>
      <c r="O35" s="2"/>
      <c r="S35" s="40"/>
    </row>
    <row r="36" spans="13:19" ht="12.75">
      <c r="M36" s="2"/>
      <c r="N36" s="2"/>
      <c r="O36" s="2"/>
      <c r="R36" s="2"/>
      <c r="S36" s="2"/>
    </row>
    <row r="37" spans="14:19" ht="12.75">
      <c r="N37" s="40">
        <f>SUM(N23:N36)</f>
        <v>9600</v>
      </c>
      <c r="S37" s="4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90" zoomScaleNormal="90" zoomScalePageLayoutView="0" workbookViewId="0" topLeftCell="A1">
      <selection activeCell="A2" sqref="A2"/>
    </sheetView>
  </sheetViews>
  <sheetFormatPr defaultColWidth="8.8515625" defaultRowHeight="12.75"/>
  <cols>
    <col min="1" max="1" width="25.7109375" style="0" bestFit="1" customWidth="1"/>
    <col min="2" max="2" width="5.00390625" style="0" customWidth="1"/>
    <col min="3" max="3" width="10.00390625" style="0" bestFit="1" customWidth="1"/>
    <col min="4" max="4" width="3.8515625" style="0" customWidth="1"/>
    <col min="5" max="5" width="10.00390625" style="0" bestFit="1" customWidth="1"/>
    <col min="6" max="6" width="3.140625" style="0" customWidth="1"/>
    <col min="7" max="7" width="50.8515625" style="0" bestFit="1" customWidth="1"/>
    <col min="8" max="8" width="10.00390625" style="0" bestFit="1" customWidth="1"/>
    <col min="9" max="9" width="2.8515625" style="0" customWidth="1"/>
    <col min="10" max="10" width="9.57421875" style="0" bestFit="1" customWidth="1"/>
  </cols>
  <sheetData>
    <row r="1" spans="1:10" ht="21">
      <c r="A1" s="86" t="s">
        <v>127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>
      <c r="A2" s="57"/>
      <c r="B2" s="58"/>
      <c r="C2" s="58"/>
      <c r="D2" s="58"/>
      <c r="E2" s="58"/>
      <c r="F2" s="58"/>
      <c r="G2" s="58"/>
      <c r="H2" s="58"/>
      <c r="I2" s="58"/>
      <c r="J2" s="58"/>
    </row>
    <row r="3" spans="1:10" ht="14.25">
      <c r="A3" s="59" t="s">
        <v>0</v>
      </c>
      <c r="B3" s="59"/>
      <c r="C3" s="60">
        <v>2019</v>
      </c>
      <c r="D3" s="59"/>
      <c r="E3" s="60">
        <v>2018</v>
      </c>
      <c r="F3" s="59"/>
      <c r="G3" s="59" t="s">
        <v>1</v>
      </c>
      <c r="H3" s="60">
        <v>2019</v>
      </c>
      <c r="J3" s="60">
        <v>2018</v>
      </c>
    </row>
    <row r="4" spans="1:8" ht="14.25">
      <c r="A4" s="59"/>
      <c r="B4" s="59"/>
      <c r="D4" s="59"/>
      <c r="F4" s="61"/>
      <c r="G4" s="62" t="s">
        <v>128</v>
      </c>
      <c r="H4" s="2"/>
    </row>
    <row r="5" spans="1:8" ht="12.75">
      <c r="A5" s="63" t="s">
        <v>129</v>
      </c>
      <c r="B5" s="63"/>
      <c r="C5" s="2">
        <v>489.28</v>
      </c>
      <c r="D5" s="64"/>
      <c r="E5" s="2">
        <v>512.03</v>
      </c>
      <c r="F5" s="65"/>
      <c r="G5" s="63"/>
      <c r="H5" s="2"/>
    </row>
    <row r="6" spans="1:8" ht="14.25">
      <c r="A6" s="63"/>
      <c r="B6" s="63"/>
      <c r="C6" s="2"/>
      <c r="D6" s="64"/>
      <c r="E6" s="2"/>
      <c r="F6" s="65"/>
      <c r="G6" s="62" t="s">
        <v>130</v>
      </c>
      <c r="H6" s="2"/>
    </row>
    <row r="7" spans="1:10" ht="12.75">
      <c r="A7" s="63" t="s">
        <v>131</v>
      </c>
      <c r="B7" s="63"/>
      <c r="C7" s="2"/>
      <c r="D7" s="64"/>
      <c r="E7" s="2"/>
      <c r="F7" s="65"/>
      <c r="G7" s="63" t="s">
        <v>132</v>
      </c>
      <c r="H7" s="66">
        <v>500</v>
      </c>
      <c r="J7" s="2">
        <v>515</v>
      </c>
    </row>
    <row r="8" spans="1:10" ht="12.75">
      <c r="A8" s="63" t="s">
        <v>133</v>
      </c>
      <c r="B8" s="63"/>
      <c r="C8" s="2">
        <v>257.99</v>
      </c>
      <c r="D8" s="64"/>
      <c r="E8" s="2">
        <v>275.25</v>
      </c>
      <c r="F8" s="65"/>
      <c r="G8" s="63" t="s">
        <v>134</v>
      </c>
      <c r="H8" s="66">
        <v>275</v>
      </c>
      <c r="J8" s="2">
        <v>130</v>
      </c>
    </row>
    <row r="9" spans="1:10" ht="12.75">
      <c r="A9" s="63" t="s">
        <v>135</v>
      </c>
      <c r="B9" s="63"/>
      <c r="C9" s="2">
        <v>166.15</v>
      </c>
      <c r="D9" s="64"/>
      <c r="E9" s="2">
        <v>123.24</v>
      </c>
      <c r="F9" s="65"/>
      <c r="G9" s="67" t="s">
        <v>136</v>
      </c>
      <c r="H9" s="66">
        <v>125</v>
      </c>
      <c r="J9" s="2">
        <v>150</v>
      </c>
    </row>
    <row r="10" spans="1:10" ht="12.75">
      <c r="A10" s="63" t="s">
        <v>137</v>
      </c>
      <c r="B10" s="63"/>
      <c r="C10" s="2">
        <v>273.05</v>
      </c>
      <c r="D10" s="64"/>
      <c r="E10" s="2">
        <v>347.56</v>
      </c>
      <c r="F10" s="65"/>
      <c r="G10" s="67" t="s">
        <v>138</v>
      </c>
      <c r="H10" s="66">
        <v>570</v>
      </c>
      <c r="J10" s="2">
        <v>350</v>
      </c>
    </row>
    <row r="11" spans="1:10" ht="12.75">
      <c r="A11" s="67" t="s">
        <v>139</v>
      </c>
      <c r="C11" s="2">
        <v>289.82</v>
      </c>
      <c r="E11" s="2"/>
      <c r="F11" s="68"/>
      <c r="G11" s="67" t="s">
        <v>140</v>
      </c>
      <c r="H11" s="66">
        <v>174</v>
      </c>
      <c r="J11" s="2">
        <v>25</v>
      </c>
    </row>
    <row r="12" spans="3:10" ht="12.75">
      <c r="C12" s="2"/>
      <c r="E12" s="2"/>
      <c r="F12" s="68"/>
      <c r="G12" s="67" t="s">
        <v>141</v>
      </c>
      <c r="H12" s="66"/>
      <c r="J12" s="2">
        <v>150</v>
      </c>
    </row>
    <row r="13" spans="1:10" ht="12.75">
      <c r="A13" t="s">
        <v>142</v>
      </c>
      <c r="C13" s="2">
        <v>2825</v>
      </c>
      <c r="E13" s="2">
        <v>2834</v>
      </c>
      <c r="F13" s="68"/>
      <c r="G13" s="67" t="s">
        <v>143</v>
      </c>
      <c r="H13" s="66">
        <v>95</v>
      </c>
      <c r="J13" s="2">
        <v>150</v>
      </c>
    </row>
    <row r="14" spans="1:10" ht="12.75">
      <c r="A14" t="s">
        <v>144</v>
      </c>
      <c r="C14" s="2">
        <v>100</v>
      </c>
      <c r="E14" s="2"/>
      <c r="F14" s="68"/>
      <c r="G14" s="67"/>
      <c r="H14" s="66"/>
      <c r="J14" s="2"/>
    </row>
    <row r="15" spans="3:10" ht="14.25">
      <c r="C15" s="2"/>
      <c r="F15" s="65"/>
      <c r="G15" s="62" t="s">
        <v>145</v>
      </c>
      <c r="H15" s="66"/>
      <c r="J15" s="2"/>
    </row>
    <row r="16" spans="1:10" ht="12.75">
      <c r="A16" s="67" t="s">
        <v>146</v>
      </c>
      <c r="B16" s="67"/>
      <c r="C16" s="2">
        <f>482.5-67</f>
        <v>415.5</v>
      </c>
      <c r="D16" s="69"/>
      <c r="E16" s="2">
        <v>552.5</v>
      </c>
      <c r="F16" s="68"/>
      <c r="G16" s="63" t="s">
        <v>147</v>
      </c>
      <c r="H16" s="2">
        <v>0</v>
      </c>
      <c r="J16" s="2">
        <v>108.25</v>
      </c>
    </row>
    <row r="17" spans="1:10" ht="12.75">
      <c r="A17" s="63" t="s">
        <v>148</v>
      </c>
      <c r="B17" s="63"/>
      <c r="C17" s="2">
        <v>140</v>
      </c>
      <c r="D17" s="64"/>
      <c r="E17" s="2">
        <v>140</v>
      </c>
      <c r="F17" s="68"/>
      <c r="G17" s="63"/>
      <c r="H17" s="66"/>
      <c r="J17" s="2"/>
    </row>
    <row r="18" spans="1:10" ht="12.75">
      <c r="A18" s="67" t="s">
        <v>149</v>
      </c>
      <c r="B18" s="67"/>
      <c r="C18" s="2"/>
      <c r="D18" s="69"/>
      <c r="E18" s="2">
        <v>300</v>
      </c>
      <c r="F18" s="63"/>
      <c r="G18" s="63"/>
      <c r="H18" s="66"/>
      <c r="J18" s="2"/>
    </row>
    <row r="19" spans="1:10" ht="12.75">
      <c r="A19" s="63" t="s">
        <v>150</v>
      </c>
      <c r="B19" s="63"/>
      <c r="C19" s="2">
        <v>1150.05</v>
      </c>
      <c r="D19" s="64"/>
      <c r="E19" s="2">
        <v>913.95</v>
      </c>
      <c r="F19" s="63"/>
      <c r="G19" s="63" t="s">
        <v>151</v>
      </c>
      <c r="H19" s="66">
        <v>2774.5</v>
      </c>
      <c r="J19" s="2">
        <v>2486.59</v>
      </c>
    </row>
    <row r="20" spans="1:10" ht="12.75">
      <c r="A20" s="70" t="s">
        <v>152</v>
      </c>
      <c r="B20" s="70"/>
      <c r="C20" s="2">
        <v>430</v>
      </c>
      <c r="D20" s="71"/>
      <c r="E20" s="2">
        <v>270</v>
      </c>
      <c r="F20" s="65"/>
      <c r="G20" s="63" t="s">
        <v>150</v>
      </c>
      <c r="H20" s="66">
        <v>1158.12</v>
      </c>
      <c r="J20" s="2">
        <v>817.15</v>
      </c>
    </row>
    <row r="21" spans="1:10" ht="12.75">
      <c r="A21" s="63" t="s">
        <v>153</v>
      </c>
      <c r="B21" s="63"/>
      <c r="C21" s="2"/>
      <c r="D21" s="64"/>
      <c r="E21" s="2"/>
      <c r="F21" s="65"/>
      <c r="G21" s="63" t="s">
        <v>154</v>
      </c>
      <c r="H21" s="66"/>
      <c r="J21" s="2">
        <v>219.5</v>
      </c>
    </row>
    <row r="22" spans="3:10" ht="12.75">
      <c r="C22" s="2"/>
      <c r="E22" s="2"/>
      <c r="F22" s="65"/>
      <c r="G22" s="63" t="s">
        <v>155</v>
      </c>
      <c r="H22" s="66"/>
      <c r="J22" s="2">
        <v>85</v>
      </c>
    </row>
    <row r="23" spans="1:10" ht="12.75">
      <c r="A23" t="s">
        <v>156</v>
      </c>
      <c r="C23" s="2">
        <v>125</v>
      </c>
      <c r="E23" s="2">
        <v>150</v>
      </c>
      <c r="F23" s="65"/>
      <c r="G23" s="63" t="s">
        <v>157</v>
      </c>
      <c r="H23" s="66">
        <v>335.42</v>
      </c>
      <c r="J23" s="2">
        <v>628.21</v>
      </c>
    </row>
    <row r="24" spans="1:10" ht="12.75">
      <c r="A24" s="67"/>
      <c r="B24" s="63"/>
      <c r="C24" s="2"/>
      <c r="D24" s="64"/>
      <c r="E24" s="2"/>
      <c r="F24" s="65"/>
      <c r="G24" s="63" t="s">
        <v>158</v>
      </c>
      <c r="H24" s="66">
        <v>358.18</v>
      </c>
      <c r="J24" s="2">
        <v>302.08</v>
      </c>
    </row>
    <row r="25" spans="3:8" ht="12.75">
      <c r="C25" s="2"/>
      <c r="E25" s="2"/>
      <c r="F25" s="65"/>
      <c r="G25" s="67" t="s">
        <v>159</v>
      </c>
      <c r="H25" s="66">
        <v>197.53</v>
      </c>
    </row>
    <row r="26" spans="1:10" ht="12.75">
      <c r="A26" s="63" t="s">
        <v>160</v>
      </c>
      <c r="B26" s="63"/>
      <c r="C26" s="2"/>
      <c r="D26" s="64"/>
      <c r="E26" s="2">
        <v>120</v>
      </c>
      <c r="F26" s="65"/>
      <c r="G26" s="67" t="s">
        <v>161</v>
      </c>
      <c r="H26" s="66">
        <v>56.5</v>
      </c>
      <c r="J26" s="2"/>
    </row>
    <row r="27" spans="1:10" ht="12.75">
      <c r="A27" s="63"/>
      <c r="B27" s="63"/>
      <c r="C27" s="2"/>
      <c r="D27" s="64"/>
      <c r="E27" s="2"/>
      <c r="F27" s="65"/>
      <c r="H27" s="66"/>
      <c r="J27" s="2"/>
    </row>
    <row r="28" spans="1:10" ht="12.75">
      <c r="A28" s="63"/>
      <c r="B28" s="63"/>
      <c r="C28" s="2"/>
      <c r="D28" s="64"/>
      <c r="E28" s="2"/>
      <c r="F28" s="65"/>
      <c r="G28" s="63" t="s">
        <v>162</v>
      </c>
      <c r="H28" s="66">
        <v>100</v>
      </c>
      <c r="J28" s="2"/>
    </row>
    <row r="29" spans="3:8" ht="12.75">
      <c r="C29" s="2"/>
      <c r="G29" s="67" t="s">
        <v>163</v>
      </c>
      <c r="H29" s="66">
        <v>19</v>
      </c>
    </row>
    <row r="30" spans="1:10" ht="12.75">
      <c r="A30" s="63" t="s">
        <v>27</v>
      </c>
      <c r="B30" s="63"/>
      <c r="C30" s="2">
        <v>2.68</v>
      </c>
      <c r="D30" s="64"/>
      <c r="E30" s="2">
        <v>2.72</v>
      </c>
      <c r="F30" s="65"/>
      <c r="G30" s="63"/>
      <c r="H30" s="66"/>
      <c r="J30" s="2"/>
    </row>
    <row r="31" spans="3:10" ht="12.75">
      <c r="C31" s="2"/>
      <c r="E31" s="2"/>
      <c r="F31" s="65"/>
      <c r="G31" s="63" t="s">
        <v>164</v>
      </c>
      <c r="H31" s="66">
        <v>18.82</v>
      </c>
      <c r="J31" s="2">
        <v>20.16</v>
      </c>
    </row>
    <row r="32" spans="1:10" ht="12.75">
      <c r="A32" s="63" t="s">
        <v>116</v>
      </c>
      <c r="B32" s="63"/>
      <c r="C32" s="2">
        <f>SUM(C5:C31)</f>
        <v>6664.52</v>
      </c>
      <c r="D32" s="64"/>
      <c r="E32" s="2">
        <f>SUM(E4:E31)</f>
        <v>6541.25</v>
      </c>
      <c r="F32" s="65"/>
      <c r="G32" s="63" t="s">
        <v>121</v>
      </c>
      <c r="H32" s="66">
        <f>SUM(H7:H31)</f>
        <v>6757.07</v>
      </c>
      <c r="J32" s="66">
        <f>SUM(J7:J31)</f>
        <v>6136.94</v>
      </c>
    </row>
    <row r="33" spans="3:10" ht="12.75">
      <c r="C33" s="2"/>
      <c r="D33" s="64"/>
      <c r="E33" s="2"/>
      <c r="F33" s="65"/>
      <c r="H33" s="2"/>
      <c r="J33" s="2"/>
    </row>
    <row r="34" spans="1:10" ht="12.75">
      <c r="A34" t="s">
        <v>165</v>
      </c>
      <c r="C34" s="2">
        <v>2822.92</v>
      </c>
      <c r="D34" s="64"/>
      <c r="E34" s="2">
        <f>1868.61+550</f>
        <v>2418.6099999999997</v>
      </c>
      <c r="F34" s="65"/>
      <c r="G34" t="s">
        <v>166</v>
      </c>
      <c r="H34" s="2">
        <f>2247.37+550-67</f>
        <v>2730.37</v>
      </c>
      <c r="J34" s="2">
        <v>2822.92</v>
      </c>
    </row>
    <row r="35" spans="3:10" ht="12.75">
      <c r="C35" s="2"/>
      <c r="D35" s="64"/>
      <c r="E35" s="72"/>
      <c r="F35" s="65"/>
      <c r="G35" s="63"/>
      <c r="H35" s="2"/>
      <c r="J35" s="2"/>
    </row>
    <row r="36" spans="1:12" ht="12.75" thickBot="1">
      <c r="A36" s="63"/>
      <c r="B36" s="63"/>
      <c r="C36" s="3">
        <f>SUM(C32:C35)</f>
        <v>9487.44</v>
      </c>
      <c r="D36" s="64"/>
      <c r="E36" s="3">
        <f>SUM(E32:E34)</f>
        <v>8959.86</v>
      </c>
      <c r="F36" s="65"/>
      <c r="G36" s="63"/>
      <c r="H36" s="3">
        <f>SUM(H32:H35)</f>
        <v>9487.439999999999</v>
      </c>
      <c r="J36" s="3">
        <f>SUM(J32:J34)</f>
        <v>8959.86</v>
      </c>
      <c r="L36" s="2"/>
    </row>
    <row r="37" ht="12.75" thickTop="1">
      <c r="E37" s="31"/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48.8515625" style="0" customWidth="1"/>
    <col min="2" max="2" width="7.421875" style="0" bestFit="1" customWidth="1"/>
    <col min="3" max="3" width="3.7109375" style="0" customWidth="1"/>
    <col min="4" max="4" width="8.140625" style="0" bestFit="1" customWidth="1"/>
    <col min="5" max="5" width="4.140625" style="0" customWidth="1"/>
    <col min="6" max="6" width="9.8515625" style="0" customWidth="1"/>
    <col min="7" max="7" width="48.8515625" style="0" customWidth="1"/>
    <col min="8" max="8" width="7.00390625" style="0" bestFit="1" customWidth="1"/>
    <col min="9" max="9" width="7.421875" style="0" bestFit="1" customWidth="1"/>
    <col min="10" max="10" width="2.421875" style="0" customWidth="1"/>
    <col min="11" max="11" width="8.7109375" style="0" bestFit="1" customWidth="1"/>
    <col min="12" max="12" width="4.140625" style="0" customWidth="1"/>
  </cols>
  <sheetData>
    <row r="1" spans="1:13" ht="21">
      <c r="A1" s="88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73"/>
      <c r="M1" s="63"/>
    </row>
    <row r="2" spans="1:13" ht="2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73"/>
      <c r="M2" s="63"/>
    </row>
    <row r="3" spans="1:13" ht="2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3"/>
    </row>
    <row r="4" spans="1:12" ht="14.25">
      <c r="A4" s="59" t="s">
        <v>0</v>
      </c>
      <c r="B4" s="59">
        <v>2019</v>
      </c>
      <c r="C4" s="59"/>
      <c r="D4" s="59">
        <v>2018</v>
      </c>
      <c r="E4" s="59"/>
      <c r="F4" s="70"/>
      <c r="G4" s="59" t="s">
        <v>1</v>
      </c>
      <c r="H4" s="59"/>
      <c r="I4" s="59">
        <v>2019</v>
      </c>
      <c r="J4" s="59"/>
      <c r="K4" s="59">
        <v>2018</v>
      </c>
      <c r="L4" s="59"/>
    </row>
    <row r="5" spans="1:12" ht="14.25">
      <c r="A5" s="63" t="s">
        <v>168</v>
      </c>
      <c r="B5" s="68">
        <v>1090</v>
      </c>
      <c r="C5" s="63"/>
      <c r="D5" s="71">
        <v>1090</v>
      </c>
      <c r="E5" s="71"/>
      <c r="F5" s="65"/>
      <c r="G5" s="62" t="s">
        <v>128</v>
      </c>
      <c r="H5" s="62"/>
      <c r="I5" s="74"/>
      <c r="J5" s="62"/>
      <c r="K5" s="71"/>
      <c r="L5" s="71"/>
    </row>
    <row r="6" spans="1:12" ht="12.75">
      <c r="A6" s="63" t="s">
        <v>169</v>
      </c>
      <c r="B6" s="68"/>
      <c r="C6" s="63"/>
      <c r="D6" s="71"/>
      <c r="E6" s="71"/>
      <c r="F6" s="65"/>
      <c r="G6" s="63"/>
      <c r="H6" s="63"/>
      <c r="I6" s="68"/>
      <c r="J6" s="63"/>
      <c r="K6" s="71"/>
      <c r="L6" s="71"/>
    </row>
    <row r="7" spans="1:12" ht="12.75">
      <c r="A7" s="63"/>
      <c r="B7" s="68"/>
      <c r="C7" s="63"/>
      <c r="D7" s="71"/>
      <c r="E7" s="71"/>
      <c r="F7" s="65"/>
      <c r="G7" s="63"/>
      <c r="H7" s="63"/>
      <c r="I7" s="68"/>
      <c r="J7" s="63"/>
      <c r="K7" s="71"/>
      <c r="L7" s="71"/>
    </row>
    <row r="8" spans="1:12" ht="14.25">
      <c r="A8" s="63"/>
      <c r="B8" s="68"/>
      <c r="C8" s="63"/>
      <c r="D8" s="71"/>
      <c r="E8" s="71"/>
      <c r="F8" s="65"/>
      <c r="G8" s="62" t="s">
        <v>130</v>
      </c>
      <c r="H8" s="62"/>
      <c r="I8" s="74"/>
      <c r="J8" s="62"/>
      <c r="K8" s="71"/>
      <c r="L8" s="71"/>
    </row>
    <row r="9" spans="1:12" ht="12.75">
      <c r="A9" s="63"/>
      <c r="B9" s="68"/>
      <c r="C9" s="63"/>
      <c r="D9" s="71"/>
      <c r="E9" s="71"/>
      <c r="F9" s="65"/>
      <c r="G9" s="63" t="s">
        <v>170</v>
      </c>
      <c r="H9" s="63">
        <v>200224</v>
      </c>
      <c r="I9" s="68">
        <v>570</v>
      </c>
      <c r="J9" s="63"/>
      <c r="K9" s="71">
        <v>570</v>
      </c>
      <c r="L9" s="71"/>
    </row>
    <row r="10" spans="1:12" ht="12.75">
      <c r="A10" s="63"/>
      <c r="B10" s="68"/>
      <c r="C10" s="63"/>
      <c r="D10" s="71"/>
      <c r="E10" s="71"/>
      <c r="F10" s="65"/>
      <c r="G10" s="63"/>
      <c r="H10" s="63"/>
      <c r="I10" s="68"/>
      <c r="J10" s="63"/>
      <c r="K10" s="71"/>
      <c r="L10" s="71"/>
    </row>
    <row r="11" spans="1:12" ht="12.75">
      <c r="A11" s="63"/>
      <c r="B11" s="68"/>
      <c r="C11" s="63"/>
      <c r="D11" s="71"/>
      <c r="E11" s="71"/>
      <c r="F11" s="65"/>
      <c r="G11" s="63"/>
      <c r="H11" s="63"/>
      <c r="I11" s="68"/>
      <c r="J11" s="63"/>
      <c r="K11" s="71"/>
      <c r="L11" s="71"/>
    </row>
    <row r="12" spans="1:12" ht="12.75">
      <c r="A12" s="63"/>
      <c r="B12" s="68"/>
      <c r="C12" s="63"/>
      <c r="D12" s="71"/>
      <c r="E12" s="71"/>
      <c r="F12" s="65"/>
      <c r="G12" s="63" t="s">
        <v>171</v>
      </c>
      <c r="H12" s="63">
        <v>200220</v>
      </c>
      <c r="I12" s="71">
        <v>140</v>
      </c>
      <c r="J12" s="63"/>
      <c r="K12" s="71">
        <v>140</v>
      </c>
      <c r="L12" s="71"/>
    </row>
    <row r="13" spans="1:12" ht="12.75">
      <c r="A13" s="63"/>
      <c r="B13" s="68"/>
      <c r="C13" s="63"/>
      <c r="D13" s="71"/>
      <c r="E13" s="71"/>
      <c r="F13" s="65"/>
      <c r="G13" s="63" t="s">
        <v>172</v>
      </c>
      <c r="H13" s="63">
        <v>200221</v>
      </c>
      <c r="I13" s="71">
        <v>140</v>
      </c>
      <c r="J13" s="63"/>
      <c r="K13" s="71">
        <v>140</v>
      </c>
      <c r="L13" s="71"/>
    </row>
    <row r="14" spans="1:12" ht="12.75">
      <c r="A14" s="63"/>
      <c r="B14" s="68"/>
      <c r="C14" s="63"/>
      <c r="D14" s="71"/>
      <c r="E14" s="71"/>
      <c r="F14" s="65"/>
      <c r="G14" s="63" t="s">
        <v>173</v>
      </c>
      <c r="H14" s="63">
        <v>200222</v>
      </c>
      <c r="I14" s="71">
        <v>140</v>
      </c>
      <c r="J14" s="63"/>
      <c r="K14" s="71">
        <v>140</v>
      </c>
      <c r="L14" s="71"/>
    </row>
    <row r="15" spans="1:12" ht="12.75">
      <c r="A15" s="63"/>
      <c r="B15" s="68"/>
      <c r="C15" s="63"/>
      <c r="D15" s="71"/>
      <c r="E15" s="71"/>
      <c r="F15" s="65"/>
      <c r="G15" s="63" t="s">
        <v>174</v>
      </c>
      <c r="H15" s="67">
        <v>200223</v>
      </c>
      <c r="I15" s="71">
        <v>100</v>
      </c>
      <c r="J15" s="63"/>
      <c r="K15" s="71">
        <v>100</v>
      </c>
      <c r="L15" s="71"/>
    </row>
    <row r="16" spans="1:12" ht="12.75">
      <c r="A16" s="63"/>
      <c r="B16" s="68"/>
      <c r="C16" s="63"/>
      <c r="D16" s="71"/>
      <c r="E16" s="71"/>
      <c r="F16" s="65"/>
      <c r="G16" s="63"/>
      <c r="H16" s="63"/>
      <c r="I16" s="68"/>
      <c r="J16" s="63"/>
      <c r="K16" s="71"/>
      <c r="L16" s="71"/>
    </row>
    <row r="17" spans="1:12" ht="12.75">
      <c r="A17" s="63" t="s">
        <v>175</v>
      </c>
      <c r="B17" s="68">
        <v>0.16</v>
      </c>
      <c r="C17" s="63"/>
      <c r="D17" s="71">
        <v>0.42</v>
      </c>
      <c r="E17" s="71"/>
      <c r="F17" s="65"/>
      <c r="G17" s="63" t="s">
        <v>176</v>
      </c>
      <c r="H17" s="63"/>
      <c r="I17" s="68">
        <v>2.1</v>
      </c>
      <c r="J17" s="63"/>
      <c r="K17" s="71">
        <v>2.1</v>
      </c>
      <c r="L17" s="71"/>
    </row>
    <row r="18" spans="1:12" ht="12.75">
      <c r="A18" s="63"/>
      <c r="B18" s="68"/>
      <c r="C18" s="63"/>
      <c r="D18" s="71"/>
      <c r="E18" s="71"/>
      <c r="F18" s="65"/>
      <c r="G18" s="63"/>
      <c r="H18" s="63"/>
      <c r="I18" s="68"/>
      <c r="J18" s="63"/>
      <c r="K18" s="71"/>
      <c r="L18" s="71"/>
    </row>
    <row r="19" spans="1:12" ht="12.75">
      <c r="A19" t="s">
        <v>46</v>
      </c>
      <c r="B19" s="75">
        <v>1090.14</v>
      </c>
      <c r="D19" s="76">
        <f>SUM(D5:D17)</f>
        <v>1090.42</v>
      </c>
      <c r="E19" s="71"/>
      <c r="F19" s="65"/>
      <c r="G19" s="31" t="s">
        <v>47</v>
      </c>
      <c r="H19" s="31"/>
      <c r="I19" s="75">
        <v>1092.1</v>
      </c>
      <c r="J19" s="31"/>
      <c r="K19" s="76">
        <f>SUM(K5:K17)</f>
        <v>1092.1</v>
      </c>
      <c r="L19" s="71"/>
    </row>
    <row r="20" spans="2:12" ht="12.75">
      <c r="B20" s="2"/>
      <c r="D20" s="71"/>
      <c r="E20" s="71"/>
      <c r="F20" s="65"/>
      <c r="G20" s="31"/>
      <c r="H20" s="31"/>
      <c r="I20" s="2"/>
      <c r="J20" s="31"/>
      <c r="K20" s="71"/>
      <c r="L20" s="71"/>
    </row>
    <row r="21" spans="2:12" ht="12.75">
      <c r="B21" s="2"/>
      <c r="D21" s="71"/>
      <c r="E21" s="71"/>
      <c r="F21" s="65"/>
      <c r="G21" s="31"/>
      <c r="H21" s="31"/>
      <c r="I21" s="2"/>
      <c r="J21" s="31"/>
      <c r="K21" s="71"/>
      <c r="L21" s="71"/>
    </row>
    <row r="22" spans="1:12" ht="12.75">
      <c r="A22" s="1" t="s">
        <v>48</v>
      </c>
      <c r="B22" s="9"/>
      <c r="C22" s="1"/>
      <c r="D22" s="71"/>
      <c r="E22" s="71"/>
      <c r="F22" s="65"/>
      <c r="G22" s="1" t="s">
        <v>49</v>
      </c>
      <c r="H22" s="1"/>
      <c r="I22" s="9"/>
      <c r="J22" s="1"/>
      <c r="K22" s="71"/>
      <c r="L22" s="71"/>
    </row>
    <row r="23" spans="1:12" ht="12.75">
      <c r="A23" t="s">
        <v>4</v>
      </c>
      <c r="B23" s="2">
        <v>9.84</v>
      </c>
      <c r="D23" s="71">
        <v>11.52</v>
      </c>
      <c r="E23" s="71"/>
      <c r="F23" s="65"/>
      <c r="G23" t="s">
        <v>4</v>
      </c>
      <c r="I23" s="2">
        <v>7.9</v>
      </c>
      <c r="K23" s="71">
        <v>9.84</v>
      </c>
      <c r="L23" s="71"/>
    </row>
    <row r="24" spans="2:12" ht="12.75">
      <c r="B24" s="2"/>
      <c r="D24" s="71"/>
      <c r="E24" s="71"/>
      <c r="F24" s="65"/>
      <c r="G24" s="63"/>
      <c r="H24" s="63"/>
      <c r="I24" s="68"/>
      <c r="J24" s="63"/>
      <c r="K24" s="71"/>
      <c r="L24" s="71"/>
    </row>
    <row r="25" spans="2:12" ht="12.75" thickBot="1">
      <c r="B25" s="3">
        <v>1103.62</v>
      </c>
      <c r="D25" s="77">
        <f>+D19+D23</f>
        <v>1101.94</v>
      </c>
      <c r="E25" s="71"/>
      <c r="F25" s="65"/>
      <c r="G25" s="63"/>
      <c r="H25" s="63"/>
      <c r="I25" s="3">
        <v>1103.62</v>
      </c>
      <c r="J25" s="63"/>
      <c r="K25" s="77">
        <f>+K19+K23</f>
        <v>1101.9399999999998</v>
      </c>
      <c r="L25" s="71"/>
    </row>
    <row r="26" spans="4:5" ht="12.75" thickTop="1">
      <c r="D26" s="37"/>
      <c r="E26" s="37"/>
    </row>
  </sheetData>
  <sheetProtection/>
  <mergeCells count="2">
    <mergeCell ref="A1:K1"/>
    <mergeCell ref="A2:K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Wilmor &amp; Company Limited</dc:creator>
  <cp:keywords/>
  <dc:description/>
  <cp:lastModifiedBy>Ian Maxwell</cp:lastModifiedBy>
  <cp:lastPrinted>2020-02-10T13:32:16Z</cp:lastPrinted>
  <dcterms:created xsi:type="dcterms:W3CDTF">1999-04-02T20:31:28Z</dcterms:created>
  <dcterms:modified xsi:type="dcterms:W3CDTF">2020-02-10T13:33:18Z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0x0101008E443E2B7A0BC244A91F989C3FE1F4C4</vt:lpwstr>
  </property>
</Properties>
</file>